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lavio\PMI\2016 - IGARATINGA\SERV-018-2016 - ILUMINACAO RUA DO CRUZEIRO\LICITACAO - ILUMINACAO RUA DO CRUZEIRO\"/>
    </mc:Choice>
  </mc:AlternateContent>
  <bookViews>
    <workbookView xWindow="480" yWindow="120" windowWidth="18195" windowHeight="11505" tabRatio="833"/>
  </bookViews>
  <sheets>
    <sheet name="ORCAMENTO" sheetId="19" r:id="rId1"/>
    <sheet name="CRONOGRAMA" sheetId="20" r:id="rId2"/>
    <sheet name="PLANILHA CUSTO GERAL" sheetId="18" state="hidden" r:id="rId3"/>
    <sheet name="ITEM 01" sheetId="4" state="hidden" r:id="rId4"/>
  </sheets>
  <externalReferences>
    <externalReference r:id="rId5"/>
    <externalReference r:id="rId6"/>
  </externalReferences>
  <definedNames>
    <definedName name="_xlnm.Print_Titles" localSheetId="3">'ITEM 01'!$1:$3</definedName>
    <definedName name="_xlnm.Print_Titles" localSheetId="0">ORCAMENTO!$1:$10</definedName>
  </definedNames>
  <calcPr calcId="152511"/>
</workbook>
</file>

<file path=xl/calcChain.xml><?xml version="1.0" encoding="utf-8"?>
<calcChain xmlns="http://schemas.openxmlformats.org/spreadsheetml/2006/main">
  <c r="H12" i="19" l="1"/>
  <c r="H13" i="19" s="1"/>
  <c r="E8" i="20" s="1"/>
  <c r="H15" i="19"/>
  <c r="H16" i="19"/>
  <c r="H17" i="19"/>
  <c r="H18" i="19"/>
  <c r="H19" i="19"/>
  <c r="H20" i="19"/>
  <c r="H21" i="19"/>
  <c r="H22" i="19"/>
  <c r="H23" i="19"/>
  <c r="H24" i="19"/>
  <c r="H25" i="19"/>
  <c r="H26" i="19"/>
  <c r="H27" i="19"/>
  <c r="H28" i="19"/>
  <c r="H29" i="19"/>
  <c r="H30" i="19"/>
  <c r="H31" i="19"/>
  <c r="H32" i="19"/>
  <c r="H33" i="19"/>
  <c r="H34" i="19"/>
  <c r="H35" i="19"/>
  <c r="H36" i="19"/>
  <c r="H37" i="19"/>
  <c r="H38" i="19"/>
  <c r="H39" i="19"/>
  <c r="H40" i="19"/>
  <c r="H41" i="19"/>
  <c r="H42" i="19"/>
  <c r="H43" i="19"/>
  <c r="H44" i="19"/>
  <c r="H45" i="19"/>
  <c r="H46" i="19"/>
  <c r="H47" i="19"/>
  <c r="H48" i="19"/>
  <c r="H49" i="19"/>
  <c r="H50" i="19"/>
  <c r="H51" i="19"/>
  <c r="H52" i="19"/>
  <c r="H53" i="19"/>
  <c r="H54" i="19"/>
  <c r="H55" i="19"/>
  <c r="H56" i="19"/>
  <c r="H57" i="19"/>
  <c r="H58" i="19"/>
  <c r="H59" i="19"/>
  <c r="H60" i="19"/>
  <c r="H61" i="19"/>
  <c r="H62" i="19"/>
  <c r="H63" i="19"/>
  <c r="H64" i="19"/>
  <c r="H65" i="19"/>
  <c r="H66" i="19"/>
  <c r="H67" i="19"/>
  <c r="H68" i="19"/>
  <c r="H69" i="19"/>
  <c r="H70" i="19"/>
  <c r="H71" i="19"/>
  <c r="H72" i="19"/>
  <c r="H73" i="19"/>
  <c r="H74" i="19"/>
  <c r="H75" i="19"/>
  <c r="H76" i="19"/>
  <c r="H77" i="19"/>
  <c r="H78" i="19"/>
  <c r="H79" i="19"/>
  <c r="H80" i="19"/>
  <c r="H81" i="19"/>
  <c r="H82" i="19"/>
  <c r="H83" i="19"/>
  <c r="H84" i="19"/>
  <c r="H85" i="19"/>
  <c r="H86" i="19"/>
  <c r="H87" i="19"/>
  <c r="H88" i="19"/>
  <c r="H89" i="19"/>
  <c r="H90" i="19"/>
  <c r="H91" i="19"/>
  <c r="H92" i="19"/>
  <c r="H93" i="19"/>
  <c r="H94" i="19"/>
  <c r="H95" i="19"/>
  <c r="H96" i="19"/>
  <c r="H97" i="19"/>
  <c r="H98" i="19"/>
  <c r="H99" i="19"/>
  <c r="H100" i="19"/>
  <c r="H101" i="19"/>
  <c r="H102" i="19"/>
  <c r="H103" i="19"/>
  <c r="H104" i="19"/>
  <c r="H105" i="19"/>
  <c r="H106" i="19"/>
  <c r="H107" i="19"/>
  <c r="H108" i="19"/>
  <c r="H109" i="19"/>
  <c r="H110" i="19"/>
  <c r="H111" i="19"/>
  <c r="H112" i="19"/>
  <c r="H113" i="19"/>
  <c r="H114" i="19"/>
  <c r="H115" i="19"/>
  <c r="H116" i="19"/>
  <c r="H117" i="19"/>
  <c r="H118" i="19"/>
  <c r="H119" i="19"/>
  <c r="H120" i="19"/>
  <c r="H121" i="19"/>
  <c r="H122" i="19"/>
  <c r="H123" i="19"/>
  <c r="H124" i="19"/>
  <c r="H125" i="19"/>
  <c r="H126" i="19"/>
  <c r="H127" i="19"/>
  <c r="H128" i="19"/>
  <c r="H129" i="19"/>
  <c r="H130" i="19"/>
  <c r="H131" i="19"/>
  <c r="H132" i="19"/>
  <c r="H133" i="19"/>
  <c r="H134" i="19"/>
  <c r="H135" i="19"/>
  <c r="H136" i="19"/>
  <c r="H137" i="19"/>
  <c r="H138" i="19"/>
  <c r="H139" i="19"/>
  <c r="H140" i="19"/>
  <c r="H141" i="19"/>
  <c r="H142" i="19"/>
  <c r="H143" i="19"/>
  <c r="H144" i="19"/>
  <c r="H145" i="19"/>
  <c r="H146" i="19"/>
  <c r="H147" i="19"/>
  <c r="H148" i="19"/>
  <c r="C9" i="20"/>
  <c r="A3" i="20"/>
  <c r="O9" i="20"/>
  <c r="O8" i="20"/>
  <c r="C8" i="20"/>
  <c r="H149" i="19" l="1"/>
  <c r="H158" i="19" s="1"/>
  <c r="J8" i="20"/>
  <c r="H8" i="20"/>
  <c r="L8" i="20"/>
  <c r="N8" i="20"/>
  <c r="E9" i="20" l="1"/>
  <c r="L9" i="20" s="1"/>
  <c r="L10" i="20" s="1"/>
  <c r="I159" i="19"/>
  <c r="I158" i="19"/>
  <c r="C149" i="19"/>
  <c r="N9" i="20" l="1"/>
  <c r="N10" i="20" s="1"/>
  <c r="J9" i="20"/>
  <c r="J10" i="20" s="1"/>
  <c r="E10" i="20"/>
  <c r="H9" i="20"/>
  <c r="H10" i="20" s="1"/>
  <c r="H11" i="20" s="1"/>
  <c r="J11" i="20"/>
  <c r="L11" i="20" s="1"/>
  <c r="N11" i="20" s="1"/>
  <c r="C3" i="18"/>
  <c r="C15" i="18"/>
  <c r="B15" i="18"/>
  <c r="C14" i="18"/>
  <c r="B14" i="18"/>
  <c r="C13" i="18"/>
  <c r="B13" i="18"/>
  <c r="C12" i="18"/>
  <c r="B12" i="18"/>
  <c r="C11" i="18"/>
  <c r="B11" i="18"/>
  <c r="C10" i="18"/>
  <c r="B10" i="18"/>
  <c r="C9" i="18"/>
  <c r="B9" i="18"/>
  <c r="C8" i="18"/>
  <c r="B8" i="18"/>
  <c r="C7" i="18"/>
  <c r="B7" i="18"/>
  <c r="C6" i="18"/>
  <c r="B6" i="18"/>
  <c r="C5" i="18"/>
  <c r="B5" i="18"/>
  <c r="C4" i="18"/>
  <c r="B4" i="18"/>
  <c r="F9" i="20" l="1"/>
  <c r="F8" i="20"/>
  <c r="G10" i="20"/>
  <c r="G11" i="20" s="1"/>
  <c r="I10" i="20"/>
  <c r="M10" i="20"/>
  <c r="K10" i="20"/>
  <c r="D4" i="18"/>
  <c r="D15" i="18"/>
  <c r="D14" i="18"/>
  <c r="D13" i="18"/>
  <c r="D12" i="18"/>
  <c r="D11" i="18"/>
  <c r="D10" i="18"/>
  <c r="D9" i="18"/>
  <c r="D8" i="18"/>
  <c r="D7" i="18"/>
  <c r="C16" i="18"/>
  <c r="D6" i="18"/>
  <c r="D5" i="18"/>
  <c r="I11" i="20" l="1"/>
  <c r="K11" i="20" s="1"/>
  <c r="M11" i="20" s="1"/>
  <c r="F10" i="20"/>
  <c r="F49" i="4"/>
  <c r="F48" i="4"/>
  <c r="F47" i="4"/>
  <c r="F46" i="4"/>
  <c r="F45" i="4"/>
  <c r="F44" i="4"/>
  <c r="F43" i="4"/>
  <c r="F42" i="4"/>
  <c r="F41" i="4"/>
  <c r="F40" i="4"/>
  <c r="F39" i="4"/>
  <c r="F38" i="4"/>
  <c r="F37" i="4"/>
  <c r="F36" i="4"/>
  <c r="F35" i="4"/>
  <c r="F34" i="4"/>
  <c r="F33" i="4"/>
  <c r="F32" i="4"/>
  <c r="F31" i="4"/>
  <c r="F30" i="4"/>
  <c r="F29" i="4"/>
  <c r="F28" i="4"/>
  <c r="F27" i="4"/>
  <c r="F26" i="4"/>
  <c r="F25" i="4"/>
  <c r="F24" i="4"/>
  <c r="F23" i="4"/>
  <c r="F22" i="4"/>
  <c r="F21" i="4"/>
  <c r="F20" i="4"/>
  <c r="F19" i="4"/>
  <c r="F18" i="4"/>
  <c r="F17" i="4"/>
  <c r="F16" i="4"/>
  <c r="F15" i="4"/>
  <c r="F14" i="4"/>
  <c r="F13" i="4"/>
  <c r="F12" i="4"/>
  <c r="F11" i="4"/>
  <c r="F10" i="4"/>
  <c r="F9" i="4"/>
  <c r="F8" i="4"/>
  <c r="F7" i="4"/>
  <c r="F6" i="4"/>
  <c r="F5" i="4"/>
  <c r="F4" i="4"/>
  <c r="G27" i="4" l="1"/>
  <c r="H27" i="4" s="1"/>
  <c r="I27" i="4" s="1"/>
  <c r="J27" i="4" s="1"/>
  <c r="K27" i="4" s="1"/>
  <c r="G44" i="4"/>
  <c r="H44" i="4" s="1"/>
  <c r="I44" i="4" s="1"/>
  <c r="J44" i="4" s="1"/>
  <c r="K44" i="4" s="1"/>
  <c r="G14" i="4"/>
  <c r="H14" i="4" s="1"/>
  <c r="I14" i="4" s="1"/>
  <c r="J14" i="4" s="1"/>
  <c r="K14" i="4" s="1"/>
  <c r="G31" i="4"/>
  <c r="H31" i="4" s="1"/>
  <c r="I31" i="4" s="1"/>
  <c r="J31" i="4" s="1"/>
  <c r="K31" i="4" s="1"/>
  <c r="G48" i="4"/>
  <c r="H48" i="4" s="1"/>
  <c r="I48" i="4" s="1"/>
  <c r="J48" i="4" s="1"/>
  <c r="K48" i="4" s="1"/>
  <c r="E50" i="4"/>
  <c r="G10" i="4" s="1"/>
  <c r="H10" i="4" s="1"/>
  <c r="I10" i="4" s="1"/>
  <c r="J10" i="4" s="1"/>
  <c r="K10" i="4" s="1"/>
  <c r="G40" i="4" l="1"/>
  <c r="H40" i="4" s="1"/>
  <c r="I40" i="4" s="1"/>
  <c r="J40" i="4" s="1"/>
  <c r="K40" i="4" s="1"/>
  <c r="G23" i="4"/>
  <c r="H23" i="4" s="1"/>
  <c r="I23" i="4" s="1"/>
  <c r="J23" i="4" s="1"/>
  <c r="K23" i="4" s="1"/>
  <c r="G6" i="4"/>
  <c r="H6" i="4" s="1"/>
  <c r="I6" i="4" s="1"/>
  <c r="J6" i="4" s="1"/>
  <c r="K6" i="4" s="1"/>
  <c r="G36" i="4"/>
  <c r="H36" i="4" s="1"/>
  <c r="I36" i="4" s="1"/>
  <c r="J36" i="4" s="1"/>
  <c r="K36" i="4" s="1"/>
  <c r="G19" i="4"/>
  <c r="H19" i="4" s="1"/>
  <c r="I19" i="4" s="1"/>
  <c r="J19" i="4" s="1"/>
  <c r="K19" i="4" s="1"/>
  <c r="G49" i="4"/>
  <c r="H49" i="4" s="1"/>
  <c r="I49" i="4" s="1"/>
  <c r="J49" i="4" s="1"/>
  <c r="K49" i="4" s="1"/>
  <c r="G32" i="4"/>
  <c r="H32" i="4" s="1"/>
  <c r="I32" i="4" s="1"/>
  <c r="J32" i="4" s="1"/>
  <c r="K32" i="4" s="1"/>
  <c r="G15" i="4"/>
  <c r="H15" i="4" s="1"/>
  <c r="I15" i="4" s="1"/>
  <c r="J15" i="4" s="1"/>
  <c r="K15" i="4" s="1"/>
  <c r="G45" i="4"/>
  <c r="H45" i="4" s="1"/>
  <c r="I45" i="4" s="1"/>
  <c r="J45" i="4" s="1"/>
  <c r="K45" i="4" s="1"/>
  <c r="G28" i="4"/>
  <c r="H28" i="4" s="1"/>
  <c r="I28" i="4" s="1"/>
  <c r="J28" i="4" s="1"/>
  <c r="K28" i="4" s="1"/>
  <c r="G11" i="4"/>
  <c r="H11" i="4" s="1"/>
  <c r="I11" i="4" s="1"/>
  <c r="J11" i="4" s="1"/>
  <c r="K11" i="4" s="1"/>
  <c r="G41" i="4"/>
  <c r="H41" i="4" s="1"/>
  <c r="I41" i="4" s="1"/>
  <c r="J41" i="4" s="1"/>
  <c r="K41" i="4" s="1"/>
  <c r="G24" i="4"/>
  <c r="H24" i="4" s="1"/>
  <c r="I24" i="4" s="1"/>
  <c r="J24" i="4" s="1"/>
  <c r="K24" i="4" s="1"/>
  <c r="G7" i="4"/>
  <c r="H7" i="4" s="1"/>
  <c r="I7" i="4" s="1"/>
  <c r="J7" i="4" s="1"/>
  <c r="K7" i="4" s="1"/>
  <c r="G37" i="4"/>
  <c r="H37" i="4" s="1"/>
  <c r="I37" i="4" s="1"/>
  <c r="J37" i="4" s="1"/>
  <c r="K37" i="4" s="1"/>
  <c r="G20" i="4"/>
  <c r="H20" i="4" s="1"/>
  <c r="I20" i="4" s="1"/>
  <c r="J20" i="4" s="1"/>
  <c r="K20" i="4" s="1"/>
  <c r="G42" i="4"/>
  <c r="H42" i="4" s="1"/>
  <c r="I42" i="4" s="1"/>
  <c r="J42" i="4" s="1"/>
  <c r="K42" i="4" s="1"/>
  <c r="G33" i="4"/>
  <c r="H33" i="4" s="1"/>
  <c r="I33" i="4" s="1"/>
  <c r="J33" i="4" s="1"/>
  <c r="K33" i="4" s="1"/>
  <c r="G16" i="4"/>
  <c r="H16" i="4" s="1"/>
  <c r="I16" i="4" s="1"/>
  <c r="J16" i="4" s="1"/>
  <c r="K16" i="4" s="1"/>
  <c r="G46" i="4"/>
  <c r="H46" i="4" s="1"/>
  <c r="I46" i="4" s="1"/>
  <c r="J46" i="4" s="1"/>
  <c r="K46" i="4" s="1"/>
  <c r="G29" i="4"/>
  <c r="H29" i="4" s="1"/>
  <c r="I29" i="4" s="1"/>
  <c r="J29" i="4" s="1"/>
  <c r="K29" i="4" s="1"/>
  <c r="G12" i="4"/>
  <c r="H12" i="4" s="1"/>
  <c r="I12" i="4" s="1"/>
  <c r="J12" i="4" s="1"/>
  <c r="K12" i="4" s="1"/>
  <c r="G34" i="4"/>
  <c r="H34" i="4" s="1"/>
  <c r="I34" i="4" s="1"/>
  <c r="J34" i="4" s="1"/>
  <c r="K34" i="4" s="1"/>
  <c r="G25" i="4"/>
  <c r="H25" i="4" s="1"/>
  <c r="I25" i="4" s="1"/>
  <c r="J25" i="4" s="1"/>
  <c r="K25" i="4" s="1"/>
  <c r="G8" i="4"/>
  <c r="H8" i="4" s="1"/>
  <c r="I8" i="4" s="1"/>
  <c r="J8" i="4" s="1"/>
  <c r="K8" i="4" s="1"/>
  <c r="G38" i="4"/>
  <c r="H38" i="4" s="1"/>
  <c r="I38" i="4" s="1"/>
  <c r="J38" i="4" s="1"/>
  <c r="K38" i="4" s="1"/>
  <c r="G21" i="4"/>
  <c r="H21" i="4" s="1"/>
  <c r="I21" i="4" s="1"/>
  <c r="J21" i="4" s="1"/>
  <c r="K21" i="4" s="1"/>
  <c r="G4" i="4"/>
  <c r="G26" i="4"/>
  <c r="H26" i="4" s="1"/>
  <c r="I26" i="4" s="1"/>
  <c r="J26" i="4" s="1"/>
  <c r="K26" i="4" s="1"/>
  <c r="G17" i="4"/>
  <c r="H17" i="4" s="1"/>
  <c r="I17" i="4" s="1"/>
  <c r="J17" i="4" s="1"/>
  <c r="K17" i="4" s="1"/>
  <c r="G47" i="4"/>
  <c r="H47" i="4" s="1"/>
  <c r="I47" i="4" s="1"/>
  <c r="J47" i="4" s="1"/>
  <c r="K47" i="4" s="1"/>
  <c r="G30" i="4"/>
  <c r="H30" i="4" s="1"/>
  <c r="I30" i="4" s="1"/>
  <c r="J30" i="4" s="1"/>
  <c r="K30" i="4" s="1"/>
  <c r="G13" i="4"/>
  <c r="H13" i="4" s="1"/>
  <c r="I13" i="4" s="1"/>
  <c r="J13" i="4" s="1"/>
  <c r="K13" i="4" s="1"/>
  <c r="G43" i="4"/>
  <c r="H43" i="4" s="1"/>
  <c r="I43" i="4" s="1"/>
  <c r="J43" i="4" s="1"/>
  <c r="K43" i="4" s="1"/>
  <c r="G18" i="4"/>
  <c r="H18" i="4" s="1"/>
  <c r="I18" i="4" s="1"/>
  <c r="J18" i="4" s="1"/>
  <c r="K18" i="4" s="1"/>
  <c r="G9" i="4"/>
  <c r="H9" i="4" s="1"/>
  <c r="I9" i="4" s="1"/>
  <c r="J9" i="4" s="1"/>
  <c r="K9" i="4" s="1"/>
  <c r="G39" i="4"/>
  <c r="H39" i="4" s="1"/>
  <c r="I39" i="4" s="1"/>
  <c r="J39" i="4" s="1"/>
  <c r="K39" i="4" s="1"/>
  <c r="G22" i="4"/>
  <c r="H22" i="4" s="1"/>
  <c r="I22" i="4" s="1"/>
  <c r="J22" i="4" s="1"/>
  <c r="K22" i="4" s="1"/>
  <c r="G5" i="4"/>
  <c r="H5" i="4" s="1"/>
  <c r="I5" i="4" s="1"/>
  <c r="J5" i="4" s="1"/>
  <c r="K5" i="4" s="1"/>
  <c r="G35" i="4"/>
  <c r="H35" i="4" s="1"/>
  <c r="I35" i="4" s="1"/>
  <c r="J35" i="4" s="1"/>
  <c r="K35" i="4" s="1"/>
  <c r="E52" i="4"/>
  <c r="B3" i="18"/>
  <c r="H4" i="4" l="1"/>
  <c r="G50" i="4"/>
  <c r="D3" i="18"/>
  <c r="D16" i="18" s="1"/>
  <c r="B16" i="18"/>
  <c r="I4" i="4" l="1"/>
  <c r="H50" i="4"/>
  <c r="I50" i="4" l="1"/>
  <c r="J4" i="4"/>
  <c r="K4" i="4" s="1"/>
  <c r="K50" i="4" s="1"/>
</calcChain>
</file>

<file path=xl/sharedStrings.xml><?xml version="1.0" encoding="utf-8"?>
<sst xmlns="http://schemas.openxmlformats.org/spreadsheetml/2006/main" count="582" uniqueCount="354">
  <si>
    <t xml:space="preserve">AFASTADOR ARMACAO SECUNDARIA 500MM      </t>
  </si>
  <si>
    <t xml:space="preserve">PC   </t>
  </si>
  <si>
    <t xml:space="preserve">ALCA CONECTOR ESTRIBO ABERTA            </t>
  </si>
  <si>
    <t xml:space="preserve">ALCA CONECTOR ESTRIBO FECHADA 2AWG      </t>
  </si>
  <si>
    <t xml:space="preserve">ALCA PREF CB CA/CAL  70MM2 MULTIPLEX    </t>
  </si>
  <si>
    <t xml:space="preserve">ALCA PREF DISTRIB CB CA/CAA  34MM2(2)   </t>
  </si>
  <si>
    <t xml:space="preserve">ALCA PREF ESTAI P/ CB ACO 6,4MM         </t>
  </si>
  <si>
    <t xml:space="preserve">ALCA PREF ESTAI P/ CB ACO 9,5MM         </t>
  </si>
  <si>
    <t xml:space="preserve">ANEL ELASTOMERICO AMARRACAO ISOL. PINO  </t>
  </si>
  <si>
    <t xml:space="preserve">KG   </t>
  </si>
  <si>
    <t xml:space="preserve">AREIA LAVADA                            </t>
  </si>
  <si>
    <t xml:space="preserve">M3   </t>
  </si>
  <si>
    <t xml:space="preserve">ARMACAO SECUNDARIA 1 ESTRIBO C/ HASTE   </t>
  </si>
  <si>
    <t xml:space="preserve">ARRUELA QUADRADA 38X18X3MM              </t>
  </si>
  <si>
    <t xml:space="preserve">BRACADEIRA PLASTICA CABO MULTIPLEXADO   </t>
  </si>
  <si>
    <t xml:space="preserve">BRACO ANTI-BALANCO                      </t>
  </si>
  <si>
    <t xml:space="preserve">BRACO IP TIPO MEDIO                     </t>
  </si>
  <si>
    <t xml:space="preserve">BRACO SUPORTE C                         </t>
  </si>
  <si>
    <t xml:space="preserve">BRACO SUPORTE C/GPO 25-70MM2 IT1        </t>
  </si>
  <si>
    <t xml:space="preserve">CJ   </t>
  </si>
  <si>
    <t xml:space="preserve">BRACO SUPORTE C/GPO 6,5-9,5MM IT2       </t>
  </si>
  <si>
    <t xml:space="preserve">BRACO SUPORTE L                         </t>
  </si>
  <si>
    <t xml:space="preserve">BRITA N.1                               </t>
  </si>
  <si>
    <t xml:space="preserve">CABO ACO 6,4MM SM 7 FIOS ZINC           </t>
  </si>
  <si>
    <t xml:space="preserve">CABO ACO HS ( 7 FIOS) 9,5MM             </t>
  </si>
  <si>
    <t xml:space="preserve">CABO AL 1X 16MM2 XLPE 1KV               </t>
  </si>
  <si>
    <t xml:space="preserve">M1   </t>
  </si>
  <si>
    <t xml:space="preserve">CABO AL 1X 50MM2 15KV PROTEGIDO XLPE    </t>
  </si>
  <si>
    <t xml:space="preserve">ML   </t>
  </si>
  <si>
    <t xml:space="preserve">CABO AL 1X 50MM2 XLPE 1KV               </t>
  </si>
  <si>
    <t xml:space="preserve">CABO CA   53MM2 (1/0) 7 FIOS (POPPY)    </t>
  </si>
  <si>
    <t xml:space="preserve">M    </t>
  </si>
  <si>
    <t xml:space="preserve">CABO CU XLPE 1X 1,5MM2 1KV              </t>
  </si>
  <si>
    <t xml:space="preserve">CABO QUADRUPLEX CA 3X1X 70+70MM2 1KV    </t>
  </si>
  <si>
    <t xml:space="preserve">CANTONEIRA PARA BRACO C                 </t>
  </si>
  <si>
    <t xml:space="preserve">CARTUCHO DE APLICACAO VERMELHO          </t>
  </si>
  <si>
    <t xml:space="preserve">CHAVE FUSIVEL 100A 15KV 7.1KA           </t>
  </si>
  <si>
    <t xml:space="preserve">CIMENTO CP-II-E32 50KG                  </t>
  </si>
  <si>
    <t xml:space="preserve">SC   </t>
  </si>
  <si>
    <t xml:space="preserve">CINTA ACO D 170MM                       </t>
  </si>
  <si>
    <t xml:space="preserve">CINTA ACO D 180MM                       </t>
  </si>
  <si>
    <t xml:space="preserve">CINTA ACO D 190MM                       </t>
  </si>
  <si>
    <t xml:space="preserve">CINTA ACO D 200MM                       </t>
  </si>
  <si>
    <t xml:space="preserve">CINTA ACO D 210MM                       </t>
  </si>
  <si>
    <t xml:space="preserve">CINTA ACO D 220MM                       </t>
  </si>
  <si>
    <t xml:space="preserve">CINTA ACO D 230MM                       </t>
  </si>
  <si>
    <t xml:space="preserve">CINTA ACO D 240MM                       </t>
  </si>
  <si>
    <t xml:space="preserve">CINTA ACO D 260MM                       </t>
  </si>
  <si>
    <t xml:space="preserve">CINTA ACO D 270MM                       </t>
  </si>
  <si>
    <t xml:space="preserve">COB PROT BUCHA BT TFO IT2               </t>
  </si>
  <si>
    <t xml:space="preserve">PÇ   </t>
  </si>
  <si>
    <t xml:space="preserve">COBERT. FLEX. PROTET. PARA BUCHA TRAFO  </t>
  </si>
  <si>
    <t xml:space="preserve">COBERTURA PROT. MT P/ CONECTOR CUNHA    </t>
  </si>
  <si>
    <t xml:space="preserve">CONECTOR ATERRAMENTO DE FERRAGEM        </t>
  </si>
  <si>
    <t xml:space="preserve">CONECTOR ATERRAMENTO TEMPORÁRIO MT      </t>
  </si>
  <si>
    <t xml:space="preserve">CONECTOR CUNHA AL  50 COM ESTRIBO       </t>
  </si>
  <si>
    <t xml:space="preserve">CONECTOR DER CUNHA CU ITEM 1            </t>
  </si>
  <si>
    <t xml:space="preserve">CONECTOR DER CUNHA CU ITEM 7            </t>
  </si>
  <si>
    <t xml:space="preserve">CONECTOR H ITEM 1 CAA 13-34 / 13-34MM2  </t>
  </si>
  <si>
    <t xml:space="preserve">CONECTOR H ITEM 2 CAA 27-54 / 13-34MM2  </t>
  </si>
  <si>
    <t xml:space="preserve">CONECTOR H ITEM 3 CAA 42-67/ 42-67MM2   </t>
  </si>
  <si>
    <t xml:space="preserve">CONECTOR PERFURAÇÃO 10-70/6-35MM2       </t>
  </si>
  <si>
    <t xml:space="preserve">CONECTOR PERFURAÇÃO 35-120/1,5MM2       </t>
  </si>
  <si>
    <t xml:space="preserve">CONECTOR PERFURAÇÃO 70-240/70-120MM2    </t>
  </si>
  <si>
    <t xml:space="preserve">CONECTOR TERM COMP  16MM2               </t>
  </si>
  <si>
    <t xml:space="preserve">CONECTOR TERM COMP 1F 50MM2             </t>
  </si>
  <si>
    <t xml:space="preserve">CONECTOR TERM COMP CB ACO 6.4MM 1 FURO  </t>
  </si>
  <si>
    <t xml:space="preserve">CONECTOR TERM CU   16mm 1F PRESSAO      </t>
  </si>
  <si>
    <t xml:space="preserve">ELO FUSIVEL DISTRIB 500MM   3H          </t>
  </si>
  <si>
    <t xml:space="preserve">ESPACADOR LOSANGULAR PARA 50-150MM2     </t>
  </si>
  <si>
    <t xml:space="preserve">ESPACADOR MONOFASICO 2A 50-150MM2       </t>
  </si>
  <si>
    <t xml:space="preserve">ESTRIBO PARA BRACO ANTI-BALANCO         </t>
  </si>
  <si>
    <t xml:space="preserve">FIO AL COB. 1.5MM P/AMARRACAO RDP       </t>
  </si>
  <si>
    <t xml:space="preserve">GRAMPO ANCORAGEM  50MM2                 </t>
  </si>
  <si>
    <t xml:space="preserve">GRAMPO DE LINHA VIVA                    </t>
  </si>
  <si>
    <t xml:space="preserve">HASTE ATERRAMENTO 2400MM ACO            </t>
  </si>
  <si>
    <t xml:space="preserve">IDENTIFICADOR DE FASE A                 </t>
  </si>
  <si>
    <t xml:space="preserve">IDENTIFICADOR DE FASE B                 </t>
  </si>
  <si>
    <t xml:space="preserve">ISOLADOR ANCORAGEM POLIMERICO 15KV      </t>
  </si>
  <si>
    <t xml:space="preserve">ISOLADOR PINO POLIMERICO 15KV           </t>
  </si>
  <si>
    <t xml:space="preserve">ISOLADOR ROLDANA PORCELANA              </t>
  </si>
  <si>
    <t xml:space="preserve">LAMPADA VS 100W AP E-40 TUBULAR         </t>
  </si>
  <si>
    <t xml:space="preserve">LUMINARIA C/EQUIP VS100W VIDRO PLANO    </t>
  </si>
  <si>
    <t xml:space="preserve">MANILHA-SAPATILHA CL 50KN               </t>
  </si>
  <si>
    <t xml:space="preserve">MANTA AUTO-ADESIVA 15KV RDP             </t>
  </si>
  <si>
    <t xml:space="preserve">OLHAL P/ PARAFUSO CL 50KN               </t>
  </si>
  <si>
    <t xml:space="preserve">PARA RAIOS REDE SECUNDARIA ISOLADA 10KA </t>
  </si>
  <si>
    <t xml:space="preserve">PARA-RAIOS 12KV 10KA ZNO POLIMERICO     </t>
  </si>
  <si>
    <t xml:space="preserve">PARAFUSO CABECA ABAULADA M12X 40MM      </t>
  </si>
  <si>
    <t xml:space="preserve">PARAFUSO CABECA ABAULADA M16X 45MM      </t>
  </si>
  <si>
    <t xml:space="preserve">PARAFUSO CABECA ABAULADA M16X 70MM      </t>
  </si>
  <si>
    <t xml:space="preserve">PARAFUSO CABECA QUADRADA M16X125MM      </t>
  </si>
  <si>
    <t xml:space="preserve">PARAFUSO CABECA QUADRADA M16X200MM      </t>
  </si>
  <si>
    <t xml:space="preserve">PARAFUSO CABECA QUADRADA M16X250MM      </t>
  </si>
  <si>
    <t xml:space="preserve">PARAFUSO CABECA QUADRADA M16X300MM      </t>
  </si>
  <si>
    <t xml:space="preserve">PARAFUSO CABECA QUADRADA M16X400MM      </t>
  </si>
  <si>
    <t xml:space="preserve">PINO P/ ISOLADOR POLIMERICO ATE 36,2KV  </t>
  </si>
  <si>
    <t xml:space="preserve">POSTE CONCRETO CIRCULAR 11M   300DAN    </t>
  </si>
  <si>
    <t xml:space="preserve">POSTE CONCRETO CIRCULAR 11M   600DAN    </t>
  </si>
  <si>
    <t xml:space="preserve">POSTE CONCRETO DUPLO T 11M 300DAN       </t>
  </si>
  <si>
    <t xml:space="preserve">POSTE CONCRETO DUPLO T 11M 600DAN       </t>
  </si>
  <si>
    <t xml:space="preserve">RELE FOTOELETRONICO                     </t>
  </si>
  <si>
    <t xml:space="preserve">SAPATILHA                               </t>
  </si>
  <si>
    <t xml:space="preserve">SUPORTE L COM CHAPA CURVA               </t>
  </si>
  <si>
    <t xml:space="preserve">SUPORTE Z                               </t>
  </si>
  <si>
    <t xml:space="preserve">TRANSF. TF 15KV   45KVA                 </t>
  </si>
  <si>
    <t>VALOR MATERIAL</t>
  </si>
  <si>
    <t>VALOR MÃO DE OBRA</t>
  </si>
  <si>
    <t>VALOR TOTAL DA OBRA</t>
  </si>
  <si>
    <t>ITEM</t>
  </si>
  <si>
    <t>DESCRIÇÃO</t>
  </si>
  <si>
    <t>UNID</t>
  </si>
  <si>
    <t>QTDE</t>
  </si>
  <si>
    <t>UNITÁRIO</t>
  </si>
  <si>
    <t>TOTAL</t>
  </si>
  <si>
    <t>PREÇO</t>
  </si>
  <si>
    <t>PLANILHA DE CUSTO - ITEM 01</t>
  </si>
  <si>
    <t>ITEM 01</t>
  </si>
  <si>
    <t>ITEM 02</t>
  </si>
  <si>
    <t>ITEM 03</t>
  </si>
  <si>
    <t>ITEM 04</t>
  </si>
  <si>
    <t>ITEM 05</t>
  </si>
  <si>
    <t>ITEM 06</t>
  </si>
  <si>
    <t>ITEM 07</t>
  </si>
  <si>
    <t>ITEM 08</t>
  </si>
  <si>
    <t>ITEM 09</t>
  </si>
  <si>
    <t>ITEM 10</t>
  </si>
  <si>
    <t>ITEM 11</t>
  </si>
  <si>
    <t>ITEM 12</t>
  </si>
  <si>
    <t>ITEM 13</t>
  </si>
  <si>
    <t>MATERIAL</t>
  </si>
  <si>
    <t>MÃO DE OBRA</t>
  </si>
  <si>
    <t>PLANILHA DE CUSTO GERAL</t>
  </si>
  <si>
    <r>
      <rPr>
        <sz val="22"/>
        <rFont val="Arial"/>
        <family val="2"/>
      </rPr>
      <t xml:space="preserve"> </t>
    </r>
    <r>
      <rPr>
        <b/>
        <sz val="22"/>
        <rFont val="Arial"/>
        <family val="2"/>
      </rPr>
      <t>PREFEITURA MUNICIPAL DE IGARATINGA</t>
    </r>
  </si>
  <si>
    <t>PLANILHA ORÇAMENTÁRIA DE CUSTOS</t>
  </si>
  <si>
    <t>BDI</t>
  </si>
  <si>
    <t>CODIGO SETOP</t>
  </si>
  <si>
    <t>QUANT.</t>
  </si>
  <si>
    <t>PREÇO UNITÁRIO S/ LDI</t>
  </si>
  <si>
    <t>PREÇO UNITÁRIO C/ LDI</t>
  </si>
  <si>
    <t>PREÇO TOTAL</t>
  </si>
  <si>
    <t>INSTALAÇÕES INICIAIS DA OBRA</t>
  </si>
  <si>
    <t>1.1</t>
  </si>
  <si>
    <t xml:space="preserve">IIO-PLA-005 </t>
  </si>
  <si>
    <t>Unid</t>
  </si>
  <si>
    <t>Total do Item</t>
  </si>
  <si>
    <t>2.1</t>
  </si>
  <si>
    <t>2.2</t>
  </si>
  <si>
    <t>2.3</t>
  </si>
  <si>
    <t>2.4</t>
  </si>
  <si>
    <t>2.5</t>
  </si>
  <si>
    <t>2.6</t>
  </si>
  <si>
    <t xml:space="preserve">               TOTAL GERAL DA OBRA                   </t>
  </si>
  <si>
    <t>Flávio L. Greco S.</t>
  </si>
  <si>
    <t>Engenheiro Civil</t>
  </si>
  <si>
    <t xml:space="preserve">Fábio Alves Costa Fonseca </t>
  </si>
  <si>
    <t>CREA-MG 64.880/D</t>
  </si>
  <si>
    <t>Prefeito Municipal</t>
  </si>
  <si>
    <t>2.7</t>
  </si>
  <si>
    <t>2.8</t>
  </si>
  <si>
    <t>2.9</t>
  </si>
  <si>
    <t>2.10</t>
  </si>
  <si>
    <t>2.11</t>
  </si>
  <si>
    <t>2.12</t>
  </si>
  <si>
    <t>2.13</t>
  </si>
  <si>
    <t>2.14</t>
  </si>
  <si>
    <t>2.15</t>
  </si>
  <si>
    <t>2.16</t>
  </si>
  <si>
    <t>2.17</t>
  </si>
  <si>
    <t>2.18</t>
  </si>
  <si>
    <t>2.19</t>
  </si>
  <si>
    <t>2.20</t>
  </si>
  <si>
    <t>2.21</t>
  </si>
  <si>
    <t>2.22</t>
  </si>
  <si>
    <t>2.23</t>
  </si>
  <si>
    <t>2.24</t>
  </si>
  <si>
    <t>2.25</t>
  </si>
  <si>
    <t>2.26</t>
  </si>
  <si>
    <t>2.27</t>
  </si>
  <si>
    <t>2.28</t>
  </si>
  <si>
    <t>2.29</t>
  </si>
  <si>
    <t>2.30</t>
  </si>
  <si>
    <t>2.31</t>
  </si>
  <si>
    <t>2.32</t>
  </si>
  <si>
    <t>2.33</t>
  </si>
  <si>
    <t>2.34</t>
  </si>
  <si>
    <t>2.35</t>
  </si>
  <si>
    <t>2.36</t>
  </si>
  <si>
    <t>2.37</t>
  </si>
  <si>
    <t>2.38</t>
  </si>
  <si>
    <t>2.39</t>
  </si>
  <si>
    <t>2.40</t>
  </si>
  <si>
    <t>2.41</t>
  </si>
  <si>
    <t>2.42</t>
  </si>
  <si>
    <t>2.43</t>
  </si>
  <si>
    <t>2.44</t>
  </si>
  <si>
    <t>2.45</t>
  </si>
  <si>
    <t>2.46</t>
  </si>
  <si>
    <t>FORNECIMENTO E COLOCAÇÃO DE PLACA DE OBRA (3,00 X 1,50 M) - EM CHAPA GALVANIZADA 0,26 AFIXADAS COM REBITES 540 E PARAFUSOS 3/8, EM ESTRUTURA METÁLICA VIGA U 2" ENRIJECIDA COM METALON 20 X 20, SUPORTE EM EUCALIPTO AUTOCLAVADO PINTADAS NA FRENTE E NO VERSO COM FUNDO ANTICORROSIVO E TINTA AUTOMOTIVA. (FRENTE: PINTURA AUTOMOTIVA FUNDO AZUL, TEXTO: PLOTTER DE RECORTE PELÍCULA BRANCA E PARTE INFERIOR: APLICAÇÃO DAS MARCAS EM COR) PADRÃO DA PREFEITURA MUNICIPAL DE IGARATINGA (150 X 300 CM)</t>
  </si>
  <si>
    <t>%</t>
  </si>
  <si>
    <t>valor de mao de obra por item</t>
  </si>
  <si>
    <t>UNITARIO</t>
  </si>
  <si>
    <t>VALOR TOTAL</t>
  </si>
  <si>
    <t>2.47</t>
  </si>
  <si>
    <t>2.48</t>
  </si>
  <si>
    <t>2.49</t>
  </si>
  <si>
    <t>2.50</t>
  </si>
  <si>
    <t>2.51</t>
  </si>
  <si>
    <t>2.52</t>
  </si>
  <si>
    <t>2.53</t>
  </si>
  <si>
    <t>2.54</t>
  </si>
  <si>
    <t>2.55</t>
  </si>
  <si>
    <t>2.56</t>
  </si>
  <si>
    <t>2.57</t>
  </si>
  <si>
    <t>2.58</t>
  </si>
  <si>
    <t>2.59</t>
  </si>
  <si>
    <t>2.60</t>
  </si>
  <si>
    <t>2.61</t>
  </si>
  <si>
    <t>2.62</t>
  </si>
  <si>
    <t>2.63</t>
  </si>
  <si>
    <t>2.64</t>
  </si>
  <si>
    <t>2.65</t>
  </si>
  <si>
    <t>2.66</t>
  </si>
  <si>
    <t>2.67</t>
  </si>
  <si>
    <t>2.68</t>
  </si>
  <si>
    <t>2.69</t>
  </si>
  <si>
    <t>2.70</t>
  </si>
  <si>
    <t>2.71</t>
  </si>
  <si>
    <t>2.72</t>
  </si>
  <si>
    <t>2.73</t>
  </si>
  <si>
    <t>2.74</t>
  </si>
  <si>
    <t>2.75</t>
  </si>
  <si>
    <t>2.76</t>
  </si>
  <si>
    <t>2.77</t>
  </si>
  <si>
    <t>2.78</t>
  </si>
  <si>
    <t>2.79</t>
  </si>
  <si>
    <t>2.80</t>
  </si>
  <si>
    <t>2.81</t>
  </si>
  <si>
    <t>2.82</t>
  </si>
  <si>
    <t>2.83</t>
  </si>
  <si>
    <t>2.84</t>
  </si>
  <si>
    <t>2.85</t>
  </si>
  <si>
    <t>2.86</t>
  </si>
  <si>
    <t>2.87</t>
  </si>
  <si>
    <t>2.88</t>
  </si>
  <si>
    <t>2.89</t>
  </si>
  <si>
    <t>2.90</t>
  </si>
  <si>
    <t>2.91</t>
  </si>
  <si>
    <t>2.92</t>
  </si>
  <si>
    <t>2.93</t>
  </si>
  <si>
    <t>2.94</t>
  </si>
  <si>
    <t>2.95</t>
  </si>
  <si>
    <t>2.96</t>
  </si>
  <si>
    <t>2.97</t>
  </si>
  <si>
    <t>2.98</t>
  </si>
  <si>
    <t>2.99</t>
  </si>
  <si>
    <t>2.100</t>
  </si>
  <si>
    <t>2.101</t>
  </si>
  <si>
    <t>2.102</t>
  </si>
  <si>
    <t>2.103</t>
  </si>
  <si>
    <t>2.104</t>
  </si>
  <si>
    <t>2.105</t>
  </si>
  <si>
    <t>2.106</t>
  </si>
  <si>
    <t>2.107</t>
  </si>
  <si>
    <t>2.108</t>
  </si>
  <si>
    <t>2.109</t>
  </si>
  <si>
    <t>2.110</t>
  </si>
  <si>
    <t>2.111</t>
  </si>
  <si>
    <t>2.112</t>
  </si>
  <si>
    <t>2.113</t>
  </si>
  <si>
    <t>2.114</t>
  </si>
  <si>
    <t>2.115</t>
  </si>
  <si>
    <t>2.116</t>
  </si>
  <si>
    <t>2.117</t>
  </si>
  <si>
    <t>2.118</t>
  </si>
  <si>
    <t>2.119</t>
  </si>
  <si>
    <t>2.120</t>
  </si>
  <si>
    <t>2.121</t>
  </si>
  <si>
    <t>2.122</t>
  </si>
  <si>
    <t>2.123</t>
  </si>
  <si>
    <t>2.124</t>
  </si>
  <si>
    <t>2.125</t>
  </si>
  <si>
    <t>2.126</t>
  </si>
  <si>
    <t>2.127</t>
  </si>
  <si>
    <t>2.128</t>
  </si>
  <si>
    <t>2.129</t>
  </si>
  <si>
    <t>2.130</t>
  </si>
  <si>
    <t>2.131</t>
  </si>
  <si>
    <t>2.132</t>
  </si>
  <si>
    <t>2.133</t>
  </si>
  <si>
    <t>2.134</t>
  </si>
  <si>
    <t xml:space="preserve">ALCA PREF DISTRIB CB CA/CAA  21MM2(4)   </t>
  </si>
  <si>
    <t xml:space="preserve">BRACO SUPORTE TIPO J                    </t>
  </si>
  <si>
    <t xml:space="preserve">CABO AL 1X120MM2 XLPE 1KV               </t>
  </si>
  <si>
    <t>CABO AL ISOLADO 1X 50MM 8.7/15KV XLPE</t>
  </si>
  <si>
    <t xml:space="preserve">CABO CU PVC 1X 16MM2 750V PRETO         </t>
  </si>
  <si>
    <t xml:space="preserve">CABO QUADRUPLEX CA 3X1X120+70MM2 1KV    </t>
  </si>
  <si>
    <t>CAIXA ZC CONCRETO PREMOLDAD0</t>
  </si>
  <si>
    <t>CAIXA ZD CONCRETO PREMOLDAD1</t>
  </si>
  <si>
    <t xml:space="preserve">CHAPA P/ ANCORA 320X320MM               </t>
  </si>
  <si>
    <t xml:space="preserve">CHAPA P/ ESTAI                          </t>
  </si>
  <si>
    <t xml:space="preserve">CHASSI 410MM P/PLACAS ID.               </t>
  </si>
  <si>
    <t xml:space="preserve">CINTA ACO D 280MM                       </t>
  </si>
  <si>
    <t>CONCRETO PRONTO USINADO 9MPA</t>
  </si>
  <si>
    <t>M3</t>
  </si>
  <si>
    <t xml:space="preserve">CONECTOR DER CUNHA CU ITEM 3            </t>
  </si>
  <si>
    <t xml:space="preserve">CONECTOR TERM COMP CA  34MM2 CH 2 FUROS </t>
  </si>
  <si>
    <t xml:space="preserve">CONECTOR TERM COMP CA 107MM2 CH 2 FUROS </t>
  </si>
  <si>
    <t xml:space="preserve">CRUZETA PLASTICA 2400MM                 </t>
  </si>
  <si>
    <t>ELET CORRUG PEAD 125MM 1M</t>
  </si>
  <si>
    <t xml:space="preserve">ELO FUSIVEL DISTRIB 500MM   5H          </t>
  </si>
  <si>
    <t xml:space="preserve">ELO FUSIVEL DISTRIB 500MM   8K          </t>
  </si>
  <si>
    <t xml:space="preserve">ELO FUSIVEL DISTRIB 500MM  10T          </t>
  </si>
  <si>
    <t>ESPACADOR PARA DUTO CORRUGADO 125/140MM</t>
  </si>
  <si>
    <t xml:space="preserve">GANCHO-OLHAL CL 50KN                    </t>
  </si>
  <si>
    <t xml:space="preserve">HASTE DE ANCORA OLHAL M16X1600MM        </t>
  </si>
  <si>
    <t xml:space="preserve">ISOLADOR PILAR PORCELANA 15KV           </t>
  </si>
  <si>
    <t xml:space="preserve">LACO PREF TOPO CA/CAA  34MM2 (2)        </t>
  </si>
  <si>
    <t xml:space="preserve">MAO FRANCESA PERFILADA NORMAL 726MM     </t>
  </si>
  <si>
    <t xml:space="preserve">PARAFUSO CAB PORCA SEXT M12X40MM        </t>
  </si>
  <si>
    <t xml:space="preserve">PARAFUSO CABECA ABAULADA M16X150MM      </t>
  </si>
  <si>
    <t xml:space="preserve">PARAFUSO CABECA QUADRADA M16X350MM      </t>
  </si>
  <si>
    <t xml:space="preserve">PARAFUSO CABECA QUADRADA M16X450MM      </t>
  </si>
  <si>
    <t xml:space="preserve">PARAFUSO CABECA QUADRADA M16X500MM      </t>
  </si>
  <si>
    <t xml:space="preserve">PINO PARA ISOLADOR PILAR                </t>
  </si>
  <si>
    <t xml:space="preserve">PLACA N.0 P/ IDENT EQUIP                </t>
  </si>
  <si>
    <t xml:space="preserve">PORCA QUADRADA M16 24X24X13MM           </t>
  </si>
  <si>
    <t xml:space="preserve">POSTE CONCRETO CIRCULAR 12M   600DAN    </t>
  </si>
  <si>
    <t xml:space="preserve">SELA PARA CRUZETA                       </t>
  </si>
  <si>
    <t xml:space="preserve">SUPORTE 240MM TRAFO PT CC               </t>
  </si>
  <si>
    <t>TAMPA E ARO CAIXA ZC PISTA</t>
  </si>
  <si>
    <t>TAMPA E ARO CAIXA ZD</t>
  </si>
  <si>
    <t xml:space="preserve">TERMINAL TME 50MM 15KV                  </t>
  </si>
  <si>
    <r>
      <t xml:space="preserve">PREFEITURA: </t>
    </r>
    <r>
      <rPr>
        <b/>
        <sz val="12"/>
        <rFont val="Arial"/>
        <family val="2"/>
      </rPr>
      <t>PREFEITURA MUNICIPAL DE IGARATINGA</t>
    </r>
  </si>
  <si>
    <t>OBRA:  Execução de obras de modificação e extensão de rede de distribuição de energia elétrica na Rua do Cruzeiro no Município de Igaratinga</t>
  </si>
  <si>
    <t>PRAZO DE EXECUÇÃO: 04 meses após a aprovação dos projetos junto a concessionária</t>
  </si>
  <si>
    <r>
      <t xml:space="preserve"> </t>
    </r>
    <r>
      <rPr>
        <b/>
        <sz val="26"/>
        <rFont val="Arial"/>
        <family val="2"/>
      </rPr>
      <t>PREFEITURA MUNICIPAL DE IGARATINGA</t>
    </r>
  </si>
  <si>
    <t>LOCAL:  Rua Cruzeiro - Bairro Progresso</t>
  </si>
  <si>
    <t>OBRAS DE MODIFICAÇÃO E EXTENSÃO DE REDE DE DISTRIBUIÇÃO DE ENERGIA ELÉTRICA</t>
  </si>
  <si>
    <t>CRONOGRAMA FÍSICO / FINANCEIRO</t>
  </si>
  <si>
    <t>DISCRIMINAÇÃO  DE SERVIÇOS</t>
  </si>
  <si>
    <t>VALOR DOS  SERVIÇOS (R$)</t>
  </si>
  <si>
    <t>PESO</t>
  </si>
  <si>
    <t>SERVIÇOS A EXECUTAR</t>
  </si>
  <si>
    <t>MÊS - 1</t>
  </si>
  <si>
    <t>MÊS - 2</t>
  </si>
  <si>
    <t>MÊS - 3</t>
  </si>
  <si>
    <t>MÊS - 4</t>
  </si>
  <si>
    <t>R$</t>
  </si>
  <si>
    <t>TOTAL ACUMULADO</t>
  </si>
  <si>
    <t>LOCAL:  Rua do Cruzeiro - Bairro Progresso</t>
  </si>
  <si>
    <t>Data: 05/07/2016</t>
  </si>
  <si>
    <t xml:space="preserve">Flávio L. Greco S. </t>
  </si>
  <si>
    <t>UNID.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</si>
</sst>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R$&quot;\ #,##0.00"/>
    <numFmt numFmtId="165" formatCode="_(* #,##0.00_);_(* \(#,##0.00\);_(* &quot;-&quot;??_);_(@_)"/>
    <numFmt numFmtId="166" formatCode="#,##0.00000"/>
    <numFmt numFmtId="167" formatCode="0.0"/>
  </numFmts>
  <fonts count="23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2"/>
      <name val="Arial"/>
      <family val="2"/>
    </font>
    <font>
      <b/>
      <sz val="2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sz val="12"/>
      <name val="Arial"/>
      <family val="2"/>
    </font>
    <font>
      <sz val="8"/>
      <name val="Arial"/>
      <family val="2"/>
    </font>
    <font>
      <sz val="11"/>
      <color theme="1"/>
      <name val="Arial"/>
      <family val="2"/>
    </font>
    <font>
      <sz val="26"/>
      <name val="Arial"/>
      <family val="2"/>
    </font>
    <font>
      <b/>
      <sz val="26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43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11" fillId="0" borderId="0"/>
  </cellStyleXfs>
  <cellXfs count="253">
    <xf numFmtId="0" fontId="0" fillId="0" borderId="0" xfId="0"/>
    <xf numFmtId="164" fontId="0" fillId="0" borderId="0" xfId="0" applyNumberFormat="1"/>
    <xf numFmtId="0" fontId="1" fillId="0" borderId="0" xfId="0" applyFont="1"/>
    <xf numFmtId="0" fontId="3" fillId="0" borderId="0" xfId="0" applyFont="1"/>
    <xf numFmtId="164" fontId="0" fillId="0" borderId="8" xfId="0" applyNumberFormat="1" applyBorder="1"/>
    <xf numFmtId="164" fontId="0" fillId="0" borderId="4" xfId="0" applyNumberFormat="1" applyBorder="1"/>
    <xf numFmtId="164" fontId="0" fillId="0" borderId="7" xfId="0" applyNumberFormat="1" applyBorder="1"/>
    <xf numFmtId="164" fontId="0" fillId="0" borderId="3" xfId="0" applyNumberFormat="1" applyBorder="1"/>
    <xf numFmtId="0" fontId="0" fillId="0" borderId="19" xfId="0" applyBorder="1"/>
    <xf numFmtId="0" fontId="0" fillId="0" borderId="20" xfId="0" applyBorder="1"/>
    <xf numFmtId="0" fontId="2" fillId="0" borderId="0" xfId="0" applyFont="1" applyAlignment="1">
      <alignment horizontal="center" vertical="center"/>
    </xf>
    <xf numFmtId="164" fontId="2" fillId="0" borderId="5" xfId="0" applyNumberFormat="1" applyFont="1" applyBorder="1" applyAlignment="1">
      <alignment horizontal="center" vertical="center"/>
    </xf>
    <xf numFmtId="164" fontId="2" fillId="0" borderId="6" xfId="0" applyNumberFormat="1" applyFont="1" applyBorder="1" applyAlignment="1">
      <alignment horizontal="center" vertical="center"/>
    </xf>
    <xf numFmtId="0" fontId="0" fillId="0" borderId="25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0" xfId="0" applyAlignment="1">
      <alignment horizontal="center"/>
    </xf>
    <xf numFmtId="4" fontId="0" fillId="0" borderId="0" xfId="0" applyNumberFormat="1" applyAlignment="1">
      <alignment horizontal="center"/>
    </xf>
    <xf numFmtId="4" fontId="0" fillId="0" borderId="7" xfId="0" applyNumberFormat="1" applyBorder="1"/>
    <xf numFmtId="4" fontId="0" fillId="0" borderId="0" xfId="0" applyNumberFormat="1"/>
    <xf numFmtId="4" fontId="0" fillId="0" borderId="3" xfId="0" applyNumberFormat="1" applyBorder="1"/>
    <xf numFmtId="164" fontId="0" fillId="0" borderId="0" xfId="0" applyNumberFormat="1" applyAlignment="1">
      <alignment horizontal="center"/>
    </xf>
    <xf numFmtId="0" fontId="0" fillId="0" borderId="25" xfId="0" applyFill="1" applyBorder="1" applyAlignment="1">
      <alignment horizontal="center"/>
    </xf>
    <xf numFmtId="0" fontId="0" fillId="0" borderId="20" xfId="0" applyFill="1" applyBorder="1"/>
    <xf numFmtId="4" fontId="0" fillId="0" borderId="3" xfId="0" applyNumberFormat="1" applyFill="1" applyBorder="1"/>
    <xf numFmtId="164" fontId="0" fillId="0" borderId="3" xfId="0" applyNumberFormat="1" applyFill="1" applyBorder="1"/>
    <xf numFmtId="0" fontId="0" fillId="0" borderId="0" xfId="0" applyFill="1"/>
    <xf numFmtId="164" fontId="0" fillId="0" borderId="4" xfId="0" applyNumberFormat="1" applyFill="1" applyBorder="1"/>
    <xf numFmtId="0" fontId="4" fillId="0" borderId="0" xfId="0" applyFont="1"/>
    <xf numFmtId="0" fontId="5" fillId="0" borderId="0" xfId="0" applyFont="1" applyAlignment="1">
      <alignment horizontal="center"/>
    </xf>
    <xf numFmtId="0" fontId="4" fillId="0" borderId="25" xfId="0" applyFont="1" applyBorder="1"/>
    <xf numFmtId="164" fontId="4" fillId="0" borderId="25" xfId="0" applyNumberFormat="1" applyFont="1" applyBorder="1"/>
    <xf numFmtId="164" fontId="4" fillId="0" borderId="20" xfId="0" applyNumberFormat="1" applyFont="1" applyBorder="1"/>
    <xf numFmtId="0" fontId="4" fillId="0" borderId="29" xfId="0" applyFont="1" applyBorder="1"/>
    <xf numFmtId="164" fontId="4" fillId="0" borderId="29" xfId="0" applyNumberFormat="1" applyFont="1" applyBorder="1"/>
    <xf numFmtId="164" fontId="4" fillId="0" borderId="21" xfId="0" applyNumberFormat="1" applyFont="1" applyBorder="1"/>
    <xf numFmtId="0" fontId="6" fillId="0" borderId="28" xfId="0" applyFont="1" applyBorder="1"/>
    <xf numFmtId="164" fontId="6" fillId="0" borderId="28" xfId="0" applyNumberFormat="1" applyFont="1" applyBorder="1"/>
    <xf numFmtId="164" fontId="6" fillId="0" borderId="27" xfId="0" applyNumberFormat="1" applyFont="1" applyBorder="1"/>
    <xf numFmtId="0" fontId="6" fillId="0" borderId="0" xfId="0" applyFont="1"/>
    <xf numFmtId="0" fontId="4" fillId="0" borderId="24" xfId="0" applyFont="1" applyBorder="1"/>
    <xf numFmtId="164" fontId="4" fillId="0" borderId="24" xfId="0" applyNumberFormat="1" applyFont="1" applyBorder="1"/>
    <xf numFmtId="164" fontId="4" fillId="0" borderId="19" xfId="0" applyNumberFormat="1" applyFont="1" applyBorder="1"/>
    <xf numFmtId="0" fontId="5" fillId="0" borderId="28" xfId="0" applyFont="1" applyBorder="1" applyAlignment="1">
      <alignment horizontal="center"/>
    </xf>
    <xf numFmtId="0" fontId="6" fillId="0" borderId="27" xfId="0" applyFont="1" applyBorder="1" applyAlignment="1">
      <alignment horizontal="center"/>
    </xf>
    <xf numFmtId="0" fontId="13" fillId="0" borderId="27" xfId="0" applyFont="1" applyFill="1" applyBorder="1" applyAlignment="1">
      <alignment horizontal="center" vertical="center"/>
    </xf>
    <xf numFmtId="43" fontId="13" fillId="0" borderId="27" xfId="1" applyFont="1" applyFill="1" applyBorder="1" applyAlignment="1">
      <alignment horizontal="center" vertical="center"/>
    </xf>
    <xf numFmtId="43" fontId="13" fillId="0" borderId="18" xfId="1" applyFont="1" applyFill="1" applyBorder="1" applyAlignment="1">
      <alignment vertical="center" wrapText="1"/>
    </xf>
    <xf numFmtId="43" fontId="13" fillId="0" borderId="42" xfId="1" applyFont="1" applyFill="1" applyBorder="1" applyAlignment="1">
      <alignment horizontal="right" vertical="center" wrapText="1"/>
    </xf>
    <xf numFmtId="10" fontId="13" fillId="0" borderId="43" xfId="2" applyNumberFormat="1" applyFont="1" applyFill="1" applyBorder="1" applyAlignment="1">
      <alignment vertical="center" wrapText="1"/>
    </xf>
    <xf numFmtId="2" fontId="15" fillId="0" borderId="44" xfId="1" applyNumberFormat="1" applyFont="1" applyFill="1" applyBorder="1" applyAlignment="1">
      <alignment horizontal="center" vertical="center" wrapText="1"/>
    </xf>
    <xf numFmtId="43" fontId="15" fillId="0" borderId="44" xfId="1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2" fontId="15" fillId="0" borderId="45" xfId="1" applyNumberFormat="1" applyFont="1" applyFill="1" applyBorder="1" applyAlignment="1">
      <alignment horizontal="center" vertical="center" wrapText="1"/>
    </xf>
    <xf numFmtId="43" fontId="15" fillId="0" borderId="45" xfId="1" applyFont="1" applyBorder="1" applyAlignment="1">
      <alignment horizontal="center" vertical="center" wrapText="1"/>
    </xf>
    <xf numFmtId="43" fontId="15" fillId="0" borderId="4" xfId="1" applyFont="1" applyBorder="1" applyAlignment="1">
      <alignment horizontal="center" vertical="center" wrapText="1"/>
    </xf>
    <xf numFmtId="0" fontId="15" fillId="0" borderId="45" xfId="0" applyFont="1" applyBorder="1" applyAlignment="1">
      <alignment horizontal="justify" vertical="top" wrapText="1"/>
    </xf>
    <xf numFmtId="43" fontId="0" fillId="0" borderId="0" xfId="1" applyFont="1"/>
    <xf numFmtId="0" fontId="17" fillId="0" borderId="0" xfId="0" applyFont="1" applyBorder="1" applyAlignment="1">
      <alignment horizontal="center" vertical="center" wrapText="1"/>
    </xf>
    <xf numFmtId="43" fontId="17" fillId="0" borderId="0" xfId="1" applyFont="1" applyBorder="1" applyAlignment="1">
      <alignment horizontal="center" vertical="center" wrapText="1"/>
    </xf>
    <xf numFmtId="165" fontId="0" fillId="0" borderId="0" xfId="0" applyNumberFormat="1"/>
    <xf numFmtId="0" fontId="18" fillId="0" borderId="0" xfId="0" applyFont="1" applyBorder="1" applyAlignment="1">
      <alignment horizontal="left" vertical="center"/>
    </xf>
    <xf numFmtId="0" fontId="0" fillId="0" borderId="0" xfId="0" applyBorder="1" applyAlignment="1">
      <alignment vertical="center"/>
    </xf>
    <xf numFmtId="0" fontId="18" fillId="0" borderId="0" xfId="0" applyFont="1"/>
    <xf numFmtId="0" fontId="18" fillId="0" borderId="0" xfId="0" applyFont="1" applyBorder="1" applyAlignment="1">
      <alignment vertical="center"/>
    </xf>
    <xf numFmtId="43" fontId="18" fillId="0" borderId="0" xfId="1" applyFont="1" applyBorder="1"/>
    <xf numFmtId="43" fontId="18" fillId="0" borderId="0" xfId="1" applyFont="1" applyBorder="1" applyAlignment="1">
      <alignment vertical="center"/>
    </xf>
    <xf numFmtId="43" fontId="0" fillId="0" borderId="0" xfId="1" applyFont="1" applyBorder="1" applyAlignment="1">
      <alignment vertical="center"/>
    </xf>
    <xf numFmtId="43" fontId="12" fillId="0" borderId="0" xfId="1" applyFont="1" applyBorder="1"/>
    <xf numFmtId="43" fontId="18" fillId="0" borderId="0" xfId="1" applyFont="1" applyBorder="1" applyAlignment="1">
      <alignment horizontal="center" vertical="center"/>
    </xf>
    <xf numFmtId="0" fontId="19" fillId="0" borderId="0" xfId="0" applyFont="1" applyBorder="1" applyAlignment="1">
      <alignment vertical="center"/>
    </xf>
    <xf numFmtId="43" fontId="19" fillId="0" borderId="0" xfId="1" applyFont="1" applyBorder="1" applyAlignment="1">
      <alignment vertical="center"/>
    </xf>
    <xf numFmtId="43" fontId="18" fillId="0" borderId="0" xfId="1" applyFont="1" applyBorder="1" applyAlignment="1" applyProtection="1">
      <alignment horizontal="left"/>
    </xf>
    <xf numFmtId="43" fontId="18" fillId="0" borderId="0" xfId="1" applyFont="1"/>
    <xf numFmtId="14" fontId="13" fillId="0" borderId="40" xfId="1" applyNumberFormat="1" applyFont="1" applyFill="1" applyBorder="1" applyAlignment="1">
      <alignment vertical="center"/>
    </xf>
    <xf numFmtId="166" fontId="3" fillId="0" borderId="0" xfId="0" applyNumberFormat="1" applyFont="1"/>
    <xf numFmtId="166" fontId="2" fillId="0" borderId="0" xfId="0" applyNumberFormat="1" applyFont="1" applyAlignment="1">
      <alignment horizontal="center" vertical="center"/>
    </xf>
    <xf numFmtId="166" fontId="0" fillId="0" borderId="0" xfId="0" applyNumberFormat="1"/>
    <xf numFmtId="166" fontId="1" fillId="0" borderId="0" xfId="0" applyNumberFormat="1" applyFont="1"/>
    <xf numFmtId="164" fontId="1" fillId="0" borderId="0" xfId="0" applyNumberFormat="1" applyFont="1"/>
    <xf numFmtId="43" fontId="1" fillId="0" borderId="0" xfId="0" applyNumberFormat="1" applyFont="1"/>
    <xf numFmtId="0" fontId="15" fillId="0" borderId="44" xfId="0" applyFont="1" applyBorder="1" applyAlignment="1">
      <alignment horizontal="justify" vertical="top" wrapText="1"/>
    </xf>
    <xf numFmtId="0" fontId="15" fillId="0" borderId="5" xfId="0" applyFont="1" applyBorder="1" applyAlignment="1">
      <alignment horizontal="center" vertical="center" wrapText="1"/>
    </xf>
    <xf numFmtId="2" fontId="15" fillId="0" borderId="47" xfId="1" applyNumberFormat="1" applyFont="1" applyFill="1" applyBorder="1" applyAlignment="1">
      <alignment horizontal="center" vertical="center" wrapText="1"/>
    </xf>
    <xf numFmtId="43" fontId="15" fillId="0" borderId="47" xfId="1" applyFont="1" applyBorder="1" applyAlignment="1">
      <alignment horizontal="center" vertical="center" wrapText="1"/>
    </xf>
    <xf numFmtId="44" fontId="14" fillId="0" borderId="11" xfId="3" applyFont="1" applyBorder="1" applyAlignment="1">
      <alignment horizontal="center" vertical="center" wrapText="1"/>
    </xf>
    <xf numFmtId="4" fontId="20" fillId="0" borderId="0" xfId="0" applyNumberFormat="1" applyFont="1"/>
    <xf numFmtId="0" fontId="20" fillId="0" borderId="0" xfId="0" applyFont="1"/>
    <xf numFmtId="0" fontId="20" fillId="0" borderId="45" xfId="0" applyFont="1" applyBorder="1" applyAlignment="1"/>
    <xf numFmtId="0" fontId="20" fillId="0" borderId="45" xfId="0" applyFont="1" applyBorder="1" applyAlignment="1">
      <alignment horizontal="center"/>
    </xf>
    <xf numFmtId="4" fontId="20" fillId="0" borderId="45" xfId="0" applyNumberFormat="1" applyFont="1" applyBorder="1" applyAlignment="1">
      <alignment horizontal="center"/>
    </xf>
    <xf numFmtId="0" fontId="20" fillId="0" borderId="45" xfId="0" applyFont="1" applyFill="1" applyBorder="1" applyAlignment="1"/>
    <xf numFmtId="0" fontId="20" fillId="0" borderId="45" xfId="0" applyFont="1" applyFill="1" applyBorder="1" applyAlignment="1">
      <alignment horizontal="center"/>
    </xf>
    <xf numFmtId="4" fontId="20" fillId="0" borderId="45" xfId="0" applyNumberFormat="1" applyFont="1" applyFill="1" applyBorder="1" applyAlignment="1">
      <alignment horizontal="center"/>
    </xf>
    <xf numFmtId="0" fontId="15" fillId="0" borderId="0" xfId="0" applyFont="1"/>
    <xf numFmtId="0" fontId="15" fillId="3" borderId="45" xfId="0" applyFont="1" applyFill="1" applyBorder="1" applyAlignment="1">
      <alignment horizontal="center" vertical="center" wrapText="1"/>
    </xf>
    <xf numFmtId="0" fontId="13" fillId="0" borderId="26" xfId="0" applyFont="1" applyFill="1" applyBorder="1" applyAlignment="1">
      <alignment horizontal="left" vertical="top" wrapText="1"/>
    </xf>
    <xf numFmtId="0" fontId="13" fillId="0" borderId="20" xfId="0" applyFont="1" applyFill="1" applyBorder="1" applyAlignment="1">
      <alignment horizontal="left" vertical="top" wrapText="1"/>
    </xf>
    <xf numFmtId="0" fontId="13" fillId="0" borderId="40" xfId="0" applyFont="1" applyFill="1" applyBorder="1" applyAlignment="1">
      <alignment horizontal="left" vertical="top" wrapText="1"/>
    </xf>
    <xf numFmtId="0" fontId="13" fillId="0" borderId="41" xfId="0" applyFont="1" applyFill="1" applyBorder="1" applyAlignment="1">
      <alignment horizontal="left" vertical="center" wrapText="1"/>
    </xf>
    <xf numFmtId="0" fontId="13" fillId="0" borderId="18" xfId="0" applyFont="1" applyFill="1" applyBorder="1" applyAlignment="1">
      <alignment horizontal="left" vertical="center" wrapText="1"/>
    </xf>
    <xf numFmtId="0" fontId="9" fillId="0" borderId="30" xfId="0" applyFont="1" applyBorder="1" applyAlignment="1">
      <alignment horizontal="center" vertical="center" wrapText="1"/>
    </xf>
    <xf numFmtId="0" fontId="11" fillId="0" borderId="33" xfId="0" applyFont="1" applyFill="1" applyBorder="1" applyAlignment="1">
      <alignment horizontal="center"/>
    </xf>
    <xf numFmtId="0" fontId="11" fillId="0" borderId="34" xfId="0" applyFont="1" applyFill="1" applyBorder="1" applyAlignment="1">
      <alignment horizontal="center"/>
    </xf>
    <xf numFmtId="0" fontId="11" fillId="0" borderId="35" xfId="0" applyFont="1" applyFill="1" applyBorder="1" applyAlignment="1">
      <alignment horizontal="center"/>
    </xf>
    <xf numFmtId="0" fontId="12" fillId="2" borderId="36" xfId="0" applyFont="1" applyFill="1" applyBorder="1" applyAlignment="1">
      <alignment horizontal="center" vertical="center"/>
    </xf>
    <xf numFmtId="0" fontId="12" fillId="2" borderId="27" xfId="0" applyFont="1" applyFill="1" applyBorder="1" applyAlignment="1">
      <alignment horizontal="center" vertical="center"/>
    </xf>
    <xf numFmtId="0" fontId="12" fillId="2" borderId="37" xfId="0" applyFont="1" applyFill="1" applyBorder="1" applyAlignment="1">
      <alignment horizontal="center" vertical="center"/>
    </xf>
    <xf numFmtId="0" fontId="13" fillId="0" borderId="38" xfId="0" applyFont="1" applyFill="1" applyBorder="1" applyAlignment="1">
      <alignment horizontal="left" vertical="top"/>
    </xf>
    <xf numFmtId="0" fontId="13" fillId="0" borderId="17" xfId="0" applyFont="1" applyFill="1" applyBorder="1" applyAlignment="1">
      <alignment horizontal="left" vertical="top"/>
    </xf>
    <xf numFmtId="0" fontId="7" fillId="0" borderId="9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1" fillId="0" borderId="12" xfId="0" applyFont="1" applyBorder="1" applyAlignment="1">
      <alignment horizontal="right"/>
    </xf>
    <xf numFmtId="0" fontId="1" fillId="0" borderId="13" xfId="0" applyFont="1" applyBorder="1" applyAlignment="1">
      <alignment horizontal="right"/>
    </xf>
    <xf numFmtId="0" fontId="1" fillId="0" borderId="16" xfId="0" applyFont="1" applyBorder="1" applyAlignment="1">
      <alignment horizontal="right"/>
    </xf>
    <xf numFmtId="164" fontId="1" fillId="0" borderId="12" xfId="0" applyNumberFormat="1" applyFont="1" applyBorder="1" applyAlignment="1">
      <alignment horizontal="right"/>
    </xf>
    <xf numFmtId="164" fontId="1" fillId="0" borderId="14" xfId="0" applyNumberFormat="1" applyFont="1" applyBorder="1" applyAlignment="1">
      <alignment horizontal="right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4" fontId="2" fillId="0" borderId="17" xfId="0" applyNumberFormat="1" applyFont="1" applyBorder="1" applyAlignment="1">
      <alignment horizontal="center" vertical="center"/>
    </xf>
    <xf numFmtId="4" fontId="2" fillId="0" borderId="18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0" fontId="1" fillId="0" borderId="9" xfId="0" applyFont="1" applyBorder="1" applyAlignment="1">
      <alignment horizontal="right"/>
    </xf>
    <xf numFmtId="0" fontId="1" fillId="0" borderId="10" xfId="0" applyFont="1" applyBorder="1" applyAlignment="1">
      <alignment horizontal="right"/>
    </xf>
    <xf numFmtId="0" fontId="1" fillId="0" borderId="15" xfId="0" applyFont="1" applyBorder="1" applyAlignment="1">
      <alignment horizontal="right"/>
    </xf>
    <xf numFmtId="164" fontId="1" fillId="0" borderId="9" xfId="0" applyNumberFormat="1" applyFont="1" applyBorder="1" applyAlignment="1">
      <alignment horizontal="right"/>
    </xf>
    <xf numFmtId="164" fontId="1" fillId="0" borderId="11" xfId="0" applyNumberFormat="1" applyFont="1" applyBorder="1" applyAlignment="1">
      <alignment horizontal="right"/>
    </xf>
    <xf numFmtId="0" fontId="13" fillId="0" borderId="0" xfId="0" applyFont="1" applyFill="1" applyBorder="1" applyAlignment="1">
      <alignment horizontal="center" vertical="center" wrapText="1"/>
    </xf>
    <xf numFmtId="0" fontId="14" fillId="3" borderId="45" xfId="0" applyFont="1" applyFill="1" applyBorder="1" applyAlignment="1">
      <alignment horizontal="center" vertical="center" wrapText="1"/>
    </xf>
    <xf numFmtId="0" fontId="14" fillId="0" borderId="45" xfId="0" applyFont="1" applyBorder="1" applyAlignment="1">
      <alignment horizontal="left" vertical="center" wrapText="1"/>
    </xf>
    <xf numFmtId="0" fontId="15" fillId="0" borderId="45" xfId="0" applyFont="1" applyBorder="1" applyAlignment="1">
      <alignment horizontal="center" vertical="center" wrapText="1"/>
    </xf>
    <xf numFmtId="0" fontId="15" fillId="3" borderId="45" xfId="0" applyFont="1" applyFill="1" applyBorder="1" applyAlignment="1">
      <alignment horizontal="justify" vertical="top" wrapText="1"/>
    </xf>
    <xf numFmtId="0" fontId="14" fillId="0" borderId="45" xfId="0" applyFont="1" applyBorder="1" applyAlignment="1">
      <alignment horizontal="right"/>
    </xf>
    <xf numFmtId="0" fontId="14" fillId="0" borderId="45" xfId="0" applyFont="1" applyBorder="1" applyAlignment="1">
      <alignment horizontal="justify" vertical="top" wrapText="1"/>
    </xf>
    <xf numFmtId="0" fontId="16" fillId="3" borderId="45" xfId="0" applyFont="1" applyFill="1" applyBorder="1" applyAlignment="1">
      <alignment horizontal="center" vertical="center" wrapText="1"/>
    </xf>
    <xf numFmtId="44" fontId="15" fillId="0" borderId="45" xfId="3" applyFont="1" applyBorder="1" applyAlignment="1">
      <alignment horizontal="center" vertical="center" wrapText="1"/>
    </xf>
    <xf numFmtId="0" fontId="15" fillId="0" borderId="44" xfId="0" applyFont="1" applyBorder="1" applyAlignment="1">
      <alignment horizontal="center" vertical="center" wrapText="1"/>
    </xf>
    <xf numFmtId="0" fontId="16" fillId="3" borderId="44" xfId="0" applyFont="1" applyFill="1" applyBorder="1" applyAlignment="1">
      <alignment horizontal="center" vertical="center" wrapText="1"/>
    </xf>
    <xf numFmtId="44" fontId="15" fillId="0" borderId="44" xfId="3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44" fontId="14" fillId="0" borderId="4" xfId="3" applyFont="1" applyBorder="1" applyAlignment="1">
      <alignment horizontal="center" vertical="center" wrapText="1"/>
    </xf>
    <xf numFmtId="43" fontId="14" fillId="0" borderId="4" xfId="1" applyFont="1" applyBorder="1" applyAlignment="1">
      <alignment horizontal="center" vertical="center" wrapText="1"/>
    </xf>
    <xf numFmtId="0" fontId="16" fillId="3" borderId="47" xfId="0" applyFont="1" applyFill="1" applyBorder="1" applyAlignment="1">
      <alignment horizontal="center" vertical="center" wrapText="1"/>
    </xf>
    <xf numFmtId="0" fontId="14" fillId="0" borderId="47" xfId="0" applyFont="1" applyBorder="1" applyAlignment="1">
      <alignment horizontal="right" vertical="top" wrapText="1"/>
    </xf>
    <xf numFmtId="44" fontId="14" fillId="0" borderId="6" xfId="3" applyFont="1" applyBorder="1" applyAlignment="1">
      <alignment horizontal="center" vertical="center" wrapText="1"/>
    </xf>
    <xf numFmtId="0" fontId="15" fillId="0" borderId="48" xfId="0" applyFont="1" applyBorder="1" applyAlignment="1">
      <alignment horizontal="center" vertical="center" wrapText="1"/>
    </xf>
    <xf numFmtId="0" fontId="16" fillId="3" borderId="48" xfId="0" applyFont="1" applyFill="1" applyBorder="1" applyAlignment="1">
      <alignment horizontal="center" vertical="center" wrapText="1"/>
    </xf>
    <xf numFmtId="0" fontId="15" fillId="0" borderId="48" xfId="0" applyFont="1" applyBorder="1" applyAlignment="1">
      <alignment horizontal="justify" vertical="top" wrapText="1"/>
    </xf>
    <xf numFmtId="2" fontId="15" fillId="0" borderId="48" xfId="1" applyNumberFormat="1" applyFont="1" applyFill="1" applyBorder="1" applyAlignment="1">
      <alignment horizontal="center" vertical="center" wrapText="1"/>
    </xf>
    <xf numFmtId="43" fontId="15" fillId="0" borderId="48" xfId="1" applyFont="1" applyBorder="1" applyAlignment="1">
      <alignment horizontal="center" vertical="center" wrapText="1"/>
    </xf>
    <xf numFmtId="44" fontId="15" fillId="0" borderId="48" xfId="3" applyFont="1" applyBorder="1" applyAlignment="1">
      <alignment horizontal="center" vertical="center" wrapText="1"/>
    </xf>
    <xf numFmtId="0" fontId="14" fillId="0" borderId="9" xfId="0" applyFont="1" applyBorder="1" applyAlignment="1">
      <alignment horizontal="right" vertical="center" wrapText="1"/>
    </xf>
    <xf numFmtId="0" fontId="14" fillId="0" borderId="10" xfId="0" applyFont="1" applyBorder="1" applyAlignment="1">
      <alignment horizontal="right" vertical="center" wrapText="1"/>
    </xf>
    <xf numFmtId="0" fontId="14" fillId="2" borderId="1" xfId="0" applyFont="1" applyFill="1" applyBorder="1" applyAlignment="1">
      <alignment horizontal="center" vertical="center"/>
    </xf>
    <xf numFmtId="0" fontId="14" fillId="4" borderId="46" xfId="0" applyFont="1" applyFill="1" applyBorder="1" applyAlignment="1">
      <alignment horizontal="center" vertical="center" wrapText="1"/>
    </xf>
    <xf numFmtId="0" fontId="14" fillId="2" borderId="46" xfId="0" applyFont="1" applyFill="1" applyBorder="1" applyAlignment="1">
      <alignment horizontal="center" vertical="center"/>
    </xf>
    <xf numFmtId="43" fontId="14" fillId="2" borderId="46" xfId="1" applyFont="1" applyFill="1" applyBorder="1" applyAlignment="1">
      <alignment horizontal="center" vertical="center"/>
    </xf>
    <xf numFmtId="43" fontId="14" fillId="2" borderId="46" xfId="1" applyFont="1" applyFill="1" applyBorder="1" applyAlignment="1">
      <alignment horizontal="center" vertical="center" wrapText="1"/>
    </xf>
    <xf numFmtId="43" fontId="14" fillId="2" borderId="2" xfId="1" applyFont="1" applyFill="1" applyBorder="1" applyAlignment="1">
      <alignment horizontal="center" vertical="center" wrapText="1"/>
    </xf>
    <xf numFmtId="0" fontId="9" fillId="0" borderId="31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 wrapText="1"/>
    </xf>
    <xf numFmtId="0" fontId="21" fillId="0" borderId="30" xfId="0" applyFont="1" applyBorder="1" applyAlignment="1">
      <alignment horizontal="center" vertical="center" wrapText="1"/>
    </xf>
    <xf numFmtId="0" fontId="21" fillId="0" borderId="31" xfId="0" applyFont="1" applyBorder="1" applyAlignment="1">
      <alignment horizontal="center" vertical="center" wrapText="1"/>
    </xf>
    <xf numFmtId="0" fontId="21" fillId="0" borderId="32" xfId="0" applyFont="1" applyBorder="1" applyAlignment="1">
      <alignment horizontal="center" vertical="center" wrapText="1"/>
    </xf>
    <xf numFmtId="0" fontId="13" fillId="0" borderId="39" xfId="0" applyFont="1" applyFill="1" applyBorder="1" applyAlignment="1">
      <alignment horizontal="left" vertical="top"/>
    </xf>
    <xf numFmtId="0" fontId="12" fillId="2" borderId="9" xfId="0" applyFont="1" applyFill="1" applyBorder="1" applyAlignment="1">
      <alignment horizontal="center" vertical="center"/>
    </xf>
    <xf numFmtId="0" fontId="12" fillId="2" borderId="10" xfId="0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/>
    </xf>
    <xf numFmtId="0" fontId="13" fillId="0" borderId="33" xfId="0" applyFont="1" applyFill="1" applyBorder="1" applyAlignment="1">
      <alignment horizontal="left" vertical="top" wrapText="1"/>
    </xf>
    <xf numFmtId="0" fontId="13" fillId="0" borderId="34" xfId="0" applyFont="1" applyFill="1" applyBorder="1" applyAlignment="1">
      <alignment horizontal="left" vertical="top" wrapText="1"/>
    </xf>
    <xf numFmtId="0" fontId="13" fillId="0" borderId="35" xfId="0" applyFont="1" applyFill="1" applyBorder="1" applyAlignment="1">
      <alignment horizontal="left" vertical="top" wrapText="1"/>
    </xf>
    <xf numFmtId="2" fontId="13" fillId="4" borderId="1" xfId="4" applyNumberFormat="1" applyFont="1" applyFill="1" applyBorder="1" applyAlignment="1">
      <alignment horizontal="center" vertical="center"/>
    </xf>
    <xf numFmtId="2" fontId="13" fillId="4" borderId="46" xfId="4" applyNumberFormat="1" applyFont="1" applyFill="1" applyBorder="1" applyAlignment="1">
      <alignment horizontal="center" vertical="center"/>
    </xf>
    <xf numFmtId="2" fontId="13" fillId="4" borderId="46" xfId="4" applyNumberFormat="1" applyFont="1" applyFill="1" applyBorder="1" applyAlignment="1">
      <alignment horizontal="center" vertical="center" wrapText="1"/>
    </xf>
    <xf numFmtId="2" fontId="13" fillId="4" borderId="46" xfId="4" applyNumberFormat="1" applyFont="1" applyFill="1" applyBorder="1" applyAlignment="1">
      <alignment horizontal="center"/>
    </xf>
    <xf numFmtId="2" fontId="13" fillId="4" borderId="2" xfId="4" applyNumberFormat="1" applyFont="1" applyFill="1" applyBorder="1" applyAlignment="1">
      <alignment horizontal="center"/>
    </xf>
    <xf numFmtId="2" fontId="11" fillId="0" borderId="0" xfId="4" applyNumberFormat="1"/>
    <xf numFmtId="2" fontId="13" fillId="4" borderId="3" xfId="4" applyNumberFormat="1" applyFont="1" applyFill="1" applyBorder="1" applyAlignment="1">
      <alignment horizontal="center" vertical="center"/>
    </xf>
    <xf numFmtId="2" fontId="13" fillId="4" borderId="45" xfId="4" applyNumberFormat="1" applyFont="1" applyFill="1" applyBorder="1" applyAlignment="1">
      <alignment horizontal="center" vertical="center"/>
    </xf>
    <xf numFmtId="2" fontId="13" fillId="4" borderId="45" xfId="4" applyNumberFormat="1" applyFont="1" applyFill="1" applyBorder="1" applyAlignment="1">
      <alignment horizontal="center" vertical="center" wrapText="1"/>
    </xf>
    <xf numFmtId="2" fontId="13" fillId="4" borderId="45" xfId="4" applyNumberFormat="1" applyFont="1" applyFill="1" applyBorder="1" applyAlignment="1" applyProtection="1">
      <alignment horizontal="center"/>
    </xf>
    <xf numFmtId="2" fontId="13" fillId="4" borderId="4" xfId="4" applyNumberFormat="1" applyFont="1" applyFill="1" applyBorder="1" applyAlignment="1" applyProtection="1">
      <alignment horizontal="center"/>
    </xf>
    <xf numFmtId="2" fontId="13" fillId="4" borderId="5" xfId="4" applyNumberFormat="1" applyFont="1" applyFill="1" applyBorder="1" applyAlignment="1">
      <alignment horizontal="center" vertical="center"/>
    </xf>
    <xf numFmtId="2" fontId="13" fillId="4" borderId="47" xfId="4" applyNumberFormat="1" applyFont="1" applyFill="1" applyBorder="1" applyAlignment="1">
      <alignment horizontal="center" vertical="center"/>
    </xf>
    <xf numFmtId="2" fontId="13" fillId="4" borderId="47" xfId="4" applyNumberFormat="1" applyFont="1" applyFill="1" applyBorder="1" applyAlignment="1">
      <alignment horizontal="center" vertical="center" wrapText="1"/>
    </xf>
    <xf numFmtId="2" fontId="13" fillId="4" borderId="47" xfId="4" applyNumberFormat="1" applyFont="1" applyFill="1" applyBorder="1" applyAlignment="1">
      <alignment horizontal="centerContinuous"/>
    </xf>
    <xf numFmtId="1" fontId="13" fillId="4" borderId="47" xfId="4" applyNumberFormat="1" applyFont="1" applyFill="1" applyBorder="1" applyAlignment="1">
      <alignment horizontal="center" vertical="center"/>
    </xf>
    <xf numFmtId="2" fontId="13" fillId="4" borderId="6" xfId="4" applyNumberFormat="1" applyFont="1" applyFill="1" applyBorder="1" applyAlignment="1">
      <alignment horizontal="centerContinuous"/>
    </xf>
    <xf numFmtId="1" fontId="16" fillId="0" borderId="1" xfId="4" applyNumberFormat="1" applyFont="1" applyFill="1" applyBorder="1" applyAlignment="1">
      <alignment horizontal="center" vertical="center"/>
    </xf>
    <xf numFmtId="1" fontId="16" fillId="0" borderId="46" xfId="4" applyNumberFormat="1" applyFont="1" applyFill="1" applyBorder="1" applyAlignment="1">
      <alignment horizontal="center" vertical="center"/>
    </xf>
    <xf numFmtId="43" fontId="11" fillId="3" borderId="46" xfId="1" applyFont="1" applyFill="1" applyBorder="1" applyAlignment="1">
      <alignment horizontal="center" vertical="center"/>
    </xf>
    <xf numFmtId="2" fontId="16" fillId="3" borderId="46" xfId="4" applyNumberFormat="1" applyFont="1" applyFill="1" applyBorder="1" applyAlignment="1">
      <alignment horizontal="center" vertical="center"/>
    </xf>
    <xf numFmtId="2" fontId="11" fillId="0" borderId="0" xfId="4" applyNumberFormat="1" applyFill="1"/>
    <xf numFmtId="1" fontId="16" fillId="0" borderId="3" xfId="4" applyNumberFormat="1" applyFont="1" applyFill="1" applyBorder="1" applyAlignment="1">
      <alignment horizontal="center" vertical="center"/>
    </xf>
    <xf numFmtId="1" fontId="16" fillId="0" borderId="45" xfId="4" applyNumberFormat="1" applyFont="1" applyFill="1" applyBorder="1" applyAlignment="1">
      <alignment horizontal="center" vertical="center"/>
    </xf>
    <xf numFmtId="43" fontId="11" fillId="3" borderId="45" xfId="1" applyFont="1" applyFill="1" applyBorder="1" applyAlignment="1">
      <alignment horizontal="center" vertical="center"/>
    </xf>
    <xf numFmtId="2" fontId="16" fillId="3" borderId="45" xfId="4" applyNumberFormat="1" applyFont="1" applyFill="1" applyBorder="1" applyAlignment="1">
      <alignment horizontal="center" vertical="center"/>
    </xf>
    <xf numFmtId="2" fontId="11" fillId="0" borderId="49" xfId="4" applyNumberFormat="1" applyFill="1" applyBorder="1" applyAlignment="1">
      <alignment horizontal="center"/>
    </xf>
    <xf numFmtId="2" fontId="11" fillId="0" borderId="21" xfId="4" applyNumberFormat="1" applyFill="1" applyBorder="1" applyAlignment="1">
      <alignment horizontal="center"/>
    </xf>
    <xf numFmtId="2" fontId="11" fillId="0" borderId="50" xfId="4" applyNumberFormat="1" applyFill="1" applyBorder="1" applyAlignment="1">
      <alignment horizontal="center"/>
    </xf>
    <xf numFmtId="43" fontId="13" fillId="0" borderId="51" xfId="1" applyFont="1" applyFill="1" applyBorder="1" applyAlignment="1">
      <alignment horizontal="center" vertical="center"/>
    </xf>
    <xf numFmtId="2" fontId="13" fillId="0" borderId="51" xfId="4" applyNumberFormat="1" applyFont="1" applyFill="1" applyBorder="1" applyAlignment="1">
      <alignment horizontal="center" vertical="center"/>
    </xf>
    <xf numFmtId="2" fontId="16" fillId="0" borderId="44" xfId="4" applyNumberFormat="1" applyFont="1" applyFill="1" applyBorder="1" applyAlignment="1">
      <alignment horizontal="center" vertical="center"/>
    </xf>
    <xf numFmtId="4" fontId="16" fillId="0" borderId="44" xfId="4" applyNumberFormat="1" applyFont="1" applyFill="1" applyBorder="1" applyAlignment="1">
      <alignment horizontal="center" vertical="center"/>
    </xf>
    <xf numFmtId="4" fontId="16" fillId="0" borderId="8" xfId="4" applyNumberFormat="1" applyFont="1" applyFill="1" applyBorder="1" applyAlignment="1">
      <alignment horizontal="center" vertical="center"/>
    </xf>
    <xf numFmtId="2" fontId="11" fillId="0" borderId="33" xfId="4" applyNumberFormat="1" applyFill="1" applyBorder="1" applyAlignment="1">
      <alignment horizontal="center"/>
    </xf>
    <xf numFmtId="2" fontId="11" fillId="0" borderId="34" xfId="4" applyNumberFormat="1" applyFill="1" applyBorder="1" applyAlignment="1">
      <alignment horizontal="center"/>
    </xf>
    <xf numFmtId="2" fontId="11" fillId="0" borderId="52" xfId="4" applyNumberFormat="1" applyFill="1" applyBorder="1" applyAlignment="1">
      <alignment horizontal="center"/>
    </xf>
    <xf numFmtId="43" fontId="13" fillId="0" borderId="13" xfId="1" applyFont="1" applyFill="1" applyBorder="1" applyAlignment="1">
      <alignment horizontal="center" vertical="center"/>
    </xf>
    <xf numFmtId="2" fontId="13" fillId="0" borderId="13" xfId="4" applyNumberFormat="1" applyFont="1" applyFill="1" applyBorder="1" applyAlignment="1">
      <alignment horizontal="center" vertical="center"/>
    </xf>
    <xf numFmtId="2" fontId="16" fillId="0" borderId="47" xfId="4" applyNumberFormat="1" applyFont="1" applyFill="1" applyBorder="1" applyAlignment="1">
      <alignment horizontal="center" vertical="center"/>
    </xf>
    <xf numFmtId="4" fontId="16" fillId="0" borderId="47" xfId="4" applyNumberFormat="1" applyFont="1" applyFill="1" applyBorder="1" applyAlignment="1">
      <alignment horizontal="center" vertical="center"/>
    </xf>
    <xf numFmtId="167" fontId="16" fillId="0" borderId="47" xfId="4" applyNumberFormat="1" applyFont="1" applyFill="1" applyBorder="1" applyAlignment="1">
      <alignment horizontal="center" vertical="center"/>
    </xf>
    <xf numFmtId="4" fontId="16" fillId="0" borderId="6" xfId="4" applyNumberFormat="1" applyFont="1" applyFill="1" applyBorder="1" applyAlignment="1">
      <alignment horizontal="center" vertical="center"/>
    </xf>
    <xf numFmtId="2" fontId="19" fillId="0" borderId="0" xfId="4" applyNumberFormat="1" applyFont="1"/>
    <xf numFmtId="2" fontId="15" fillId="0" borderId="0" xfId="4" applyNumberFormat="1" applyFont="1" applyBorder="1" applyAlignment="1">
      <alignment horizontal="center"/>
    </xf>
    <xf numFmtId="1" fontId="19" fillId="0" borderId="0" xfId="4" applyNumberFormat="1" applyFont="1" applyAlignment="1">
      <alignment horizontal="center" vertical="center"/>
    </xf>
    <xf numFmtId="2" fontId="19" fillId="0" borderId="0" xfId="4" applyNumberFormat="1" applyFont="1" applyFill="1" applyBorder="1" applyAlignment="1">
      <alignment horizontal="center"/>
    </xf>
    <xf numFmtId="2" fontId="15" fillId="0" borderId="0" xfId="4" applyNumberFormat="1" applyFont="1" applyFill="1" applyBorder="1" applyAlignment="1">
      <alignment horizontal="center"/>
    </xf>
    <xf numFmtId="0" fontId="19" fillId="0" borderId="0" xfId="4" applyFont="1" applyFill="1" applyAlignment="1">
      <alignment horizontal="center"/>
    </xf>
    <xf numFmtId="2" fontId="19" fillId="0" borderId="0" xfId="4" applyNumberFormat="1" applyFont="1" applyFill="1"/>
    <xf numFmtId="0" fontId="19" fillId="0" borderId="0" xfId="4" applyFont="1" applyFill="1"/>
    <xf numFmtId="0" fontId="15" fillId="0" borderId="0" xfId="4" applyFont="1" applyAlignment="1">
      <alignment horizontal="center"/>
    </xf>
    <xf numFmtId="2" fontId="19" fillId="0" borderId="0" xfId="4" applyNumberFormat="1" applyFont="1" applyBorder="1" applyAlignment="1">
      <alignment horizontal="center"/>
    </xf>
    <xf numFmtId="2" fontId="11" fillId="0" borderId="0" xfId="4" applyNumberFormat="1" applyAlignment="1">
      <alignment horizontal="center"/>
    </xf>
    <xf numFmtId="1" fontId="11" fillId="0" borderId="0" xfId="4" applyNumberFormat="1" applyAlignment="1">
      <alignment horizontal="center" vertical="center"/>
    </xf>
    <xf numFmtId="43" fontId="16" fillId="3" borderId="46" xfId="1" applyFont="1" applyFill="1" applyBorder="1" applyAlignment="1" applyProtection="1">
      <alignment horizontal="center" vertical="center"/>
      <protection locked="0"/>
    </xf>
    <xf numFmtId="43" fontId="16" fillId="3" borderId="46" xfId="1" applyFont="1" applyFill="1" applyBorder="1" applyAlignment="1">
      <alignment horizontal="center" vertical="center"/>
    </xf>
    <xf numFmtId="43" fontId="16" fillId="3" borderId="2" xfId="1" applyFont="1" applyFill="1" applyBorder="1" applyAlignment="1">
      <alignment horizontal="center" vertical="center"/>
    </xf>
    <xf numFmtId="43" fontId="16" fillId="3" borderId="45" xfId="1" applyFont="1" applyFill="1" applyBorder="1" applyAlignment="1" applyProtection="1">
      <alignment horizontal="center" vertical="center"/>
      <protection locked="0"/>
    </xf>
    <xf numFmtId="43" fontId="16" fillId="3" borderId="45" xfId="1" applyFont="1" applyFill="1" applyBorder="1" applyAlignment="1">
      <alignment horizontal="center" vertical="center"/>
    </xf>
    <xf numFmtId="43" fontId="16" fillId="3" borderId="4" xfId="1" applyFont="1" applyFill="1" applyBorder="1" applyAlignment="1">
      <alignment horizontal="center" vertical="center"/>
    </xf>
    <xf numFmtId="2" fontId="15" fillId="0" borderId="46" xfId="4" applyNumberFormat="1" applyFont="1" applyFill="1" applyBorder="1" applyAlignment="1">
      <alignment horizontal="justify" vertical="top" wrapText="1"/>
    </xf>
    <xf numFmtId="2" fontId="15" fillId="0" borderId="45" xfId="4" applyNumberFormat="1" applyFont="1" applyFill="1" applyBorder="1" applyAlignment="1">
      <alignment horizontal="justify" vertical="top" wrapText="1"/>
    </xf>
    <xf numFmtId="2" fontId="11" fillId="0" borderId="0" xfId="4" applyNumberFormat="1" applyFill="1" applyBorder="1" applyAlignment="1">
      <alignment horizontal="center"/>
    </xf>
    <xf numFmtId="43" fontId="13" fillId="0" borderId="0" xfId="1" applyFont="1" applyFill="1" applyBorder="1" applyAlignment="1">
      <alignment horizontal="center" vertical="center"/>
    </xf>
    <xf numFmtId="2" fontId="13" fillId="0" borderId="0" xfId="4" applyNumberFormat="1" applyFont="1" applyFill="1" applyBorder="1" applyAlignment="1">
      <alignment horizontal="center" vertical="center"/>
    </xf>
    <xf numFmtId="2" fontId="16" fillId="0" borderId="0" xfId="4" applyNumberFormat="1" applyFont="1" applyFill="1" applyBorder="1" applyAlignment="1">
      <alignment horizontal="center" vertical="center"/>
    </xf>
    <xf numFmtId="4" fontId="16" fillId="0" borderId="0" xfId="4" applyNumberFormat="1" applyFont="1" applyFill="1" applyBorder="1" applyAlignment="1">
      <alignment horizontal="center" vertical="center"/>
    </xf>
    <xf numFmtId="167" fontId="16" fillId="0" borderId="0" xfId="4" applyNumberFormat="1" applyFont="1" applyFill="1" applyBorder="1" applyAlignment="1">
      <alignment horizontal="center" vertical="center"/>
    </xf>
    <xf numFmtId="0" fontId="13" fillId="0" borderId="38" xfId="0" applyFont="1" applyFill="1" applyBorder="1" applyAlignment="1">
      <alignment horizontal="left" vertical="top" wrapText="1"/>
    </xf>
    <xf numFmtId="0" fontId="13" fillId="0" borderId="17" xfId="0" applyFont="1" applyFill="1" applyBorder="1" applyAlignment="1">
      <alignment horizontal="left" vertical="top" wrapText="1"/>
    </xf>
    <xf numFmtId="0" fontId="13" fillId="0" borderId="39" xfId="0" applyFont="1" applyFill="1" applyBorder="1" applyAlignment="1">
      <alignment horizontal="left" vertical="top" wrapText="1"/>
    </xf>
    <xf numFmtId="43" fontId="15" fillId="0" borderId="45" xfId="3" applyNumberFormat="1" applyFont="1" applyBorder="1" applyAlignment="1">
      <alignment horizontal="center" vertical="center" wrapText="1"/>
    </xf>
    <xf numFmtId="43" fontId="20" fillId="0" borderId="45" xfId="3" applyNumberFormat="1" applyFont="1" applyBorder="1"/>
    <xf numFmtId="43" fontId="20" fillId="0" borderId="45" xfId="3" applyNumberFormat="1" applyFont="1" applyFill="1" applyBorder="1" applyAlignment="1">
      <alignment horizontal="right"/>
    </xf>
  </cellXfs>
  <cellStyles count="5">
    <cellStyle name="Moeda" xfId="3" builtinId="4"/>
    <cellStyle name="Normal" xfId="0" builtinId="0"/>
    <cellStyle name="Normal 3" xfId="4"/>
    <cellStyle name="Porcentagem" xfId="2" builtinId="5"/>
    <cellStyle name="Vírgula" xfId="1" builtinId="3"/>
  </cellStyles>
  <dxfs count="2"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0</xdr:row>
      <xdr:rowOff>85725</xdr:rowOff>
    </xdr:from>
    <xdr:to>
      <xdr:col>2</xdr:col>
      <xdr:colOff>676275</xdr:colOff>
      <xdr:row>0</xdr:row>
      <xdr:rowOff>885825</xdr:rowOff>
    </xdr:to>
    <xdr:pic>
      <xdr:nvPicPr>
        <xdr:cNvPr id="2" name="Imagem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85725"/>
          <a:ext cx="885825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209550</xdr:colOff>
      <xdr:row>0</xdr:row>
      <xdr:rowOff>123825</xdr:rowOff>
    </xdr:from>
    <xdr:to>
      <xdr:col>2</xdr:col>
      <xdr:colOff>809625</xdr:colOff>
      <xdr:row>0</xdr:row>
      <xdr:rowOff>790575</xdr:rowOff>
    </xdr:to>
    <xdr:pic>
      <xdr:nvPicPr>
        <xdr:cNvPr id="2" name="Imagem 3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123825"/>
          <a:ext cx="94297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IDDRA/PMI/2014%20-%20IGARATINGA/SERV-019-2014%20-%20CONST.%20DE%20MURO%20NA%20%20ESCOLA%20DA%20VARZEA/ORCAMENTO%20CENTRO%20DE%20EDUC.%20INFANTIL%20PADRE%20ADRIANO%20TOURINO/ORCAMENTO%20-%20MURO%20DE%20DIVISA%20NA%20EM-%20JOAQUIM-DE-COSTA-RIBEIRO-empreiteiro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lavio/PMI/2016%20-%20IGARATINGA/SERV-006-2016%20-%20Ilumina&#231;&#227;o%20de%20areas%20publicas/PLANILHA%20ILUMINACAO%20PUBLICA%202016%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CAMENTO"/>
      <sheetName val="CRONOGRAMA"/>
      <sheetName val="TIPODE ACABAMENTO"/>
      <sheetName val="Orcamento "/>
      <sheetName val="CRONOGRAMA FF"/>
      <sheetName val="MURO POR METRO"/>
      <sheetName val="quantitativo"/>
      <sheetName val="Plan3"/>
      <sheetName val="Plan4"/>
    </sheetNames>
    <sheetDataSet>
      <sheetData sheetId="0">
        <row r="32">
          <cell r="B32" t="str">
            <v>Alvenaria de tijolo cerâmico furado e = 15 cm, a revestir</v>
          </cell>
        </row>
        <row r="40">
          <cell r="B40" t="str">
            <v>Total do Item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camento-liminação pública"/>
      <sheetName val="ITEM 01"/>
      <sheetName val="ITEM 02"/>
      <sheetName val="ITEM 03"/>
      <sheetName val="ITEM 04"/>
      <sheetName val="ITEM 05"/>
      <sheetName val="ITEM 06"/>
      <sheetName val="ITEM 07"/>
      <sheetName val="ITEM 08"/>
      <sheetName val="ITEM 09"/>
      <sheetName val="ITEM 10"/>
      <sheetName val="ITEM 11"/>
      <sheetName val="ITEM 12"/>
      <sheetName val="ITEM 13"/>
      <sheetName val="CRONOCRAMA FF"/>
    </sheetNames>
    <sheetDataSet>
      <sheetData sheetId="0">
        <row r="10">
          <cell r="C10" t="str">
            <v>INSTALAÇÕES INICIAIS DA OBRA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Y171"/>
  <sheetViews>
    <sheetView tabSelected="1" workbookViewId="0">
      <selection activeCell="G11" sqref="G11:G148"/>
    </sheetView>
  </sheetViews>
  <sheetFormatPr defaultRowHeight="15" x14ac:dyDescent="0.25"/>
  <cols>
    <col min="1" max="1" width="6.140625" customWidth="1"/>
    <col min="2" max="2" width="10.7109375" hidden="1" customWidth="1"/>
    <col min="3" max="3" width="73.85546875" customWidth="1"/>
    <col min="5" max="5" width="11.42578125" style="56" customWidth="1"/>
    <col min="6" max="6" width="10.42578125" style="56" hidden="1" customWidth="1"/>
    <col min="7" max="7" width="16.42578125" style="56" customWidth="1"/>
    <col min="8" max="8" width="16" style="56" customWidth="1"/>
    <col min="9" max="9" width="29.28515625" hidden="1" customWidth="1"/>
    <col min="10" max="22" width="0" hidden="1" customWidth="1"/>
    <col min="25" max="25" width="14.28515625" customWidth="1"/>
    <col min="257" max="257" width="5.42578125" bestFit="1" customWidth="1"/>
    <col min="258" max="258" width="0" hidden="1" customWidth="1"/>
    <col min="259" max="259" width="69.85546875" customWidth="1"/>
    <col min="261" max="261" width="11.42578125" customWidth="1"/>
    <col min="262" max="262" width="10.42578125" customWidth="1"/>
    <col min="263" max="263" width="10.140625" customWidth="1"/>
    <col min="264" max="264" width="13.5703125" customWidth="1"/>
    <col min="265" max="278" width="0" hidden="1" customWidth="1"/>
    <col min="281" max="281" width="14.28515625" customWidth="1"/>
    <col min="513" max="513" width="5.42578125" bestFit="1" customWidth="1"/>
    <col min="514" max="514" width="0" hidden="1" customWidth="1"/>
    <col min="515" max="515" width="69.85546875" customWidth="1"/>
    <col min="517" max="517" width="11.42578125" customWidth="1"/>
    <col min="518" max="518" width="10.42578125" customWidth="1"/>
    <col min="519" max="519" width="10.140625" customWidth="1"/>
    <col min="520" max="520" width="13.5703125" customWidth="1"/>
    <col min="521" max="534" width="0" hidden="1" customWidth="1"/>
    <col min="537" max="537" width="14.28515625" customWidth="1"/>
    <col min="769" max="769" width="5.42578125" bestFit="1" customWidth="1"/>
    <col min="770" max="770" width="0" hidden="1" customWidth="1"/>
    <col min="771" max="771" width="69.85546875" customWidth="1"/>
    <col min="773" max="773" width="11.42578125" customWidth="1"/>
    <col min="774" max="774" width="10.42578125" customWidth="1"/>
    <col min="775" max="775" width="10.140625" customWidth="1"/>
    <col min="776" max="776" width="13.5703125" customWidth="1"/>
    <col min="777" max="790" width="0" hidden="1" customWidth="1"/>
    <col min="793" max="793" width="14.28515625" customWidth="1"/>
    <col min="1025" max="1025" width="5.42578125" bestFit="1" customWidth="1"/>
    <col min="1026" max="1026" width="0" hidden="1" customWidth="1"/>
    <col min="1027" max="1027" width="69.85546875" customWidth="1"/>
    <col min="1029" max="1029" width="11.42578125" customWidth="1"/>
    <col min="1030" max="1030" width="10.42578125" customWidth="1"/>
    <col min="1031" max="1031" width="10.140625" customWidth="1"/>
    <col min="1032" max="1032" width="13.5703125" customWidth="1"/>
    <col min="1033" max="1046" width="0" hidden="1" customWidth="1"/>
    <col min="1049" max="1049" width="14.28515625" customWidth="1"/>
    <col min="1281" max="1281" width="5.42578125" bestFit="1" customWidth="1"/>
    <col min="1282" max="1282" width="0" hidden="1" customWidth="1"/>
    <col min="1283" max="1283" width="69.85546875" customWidth="1"/>
    <col min="1285" max="1285" width="11.42578125" customWidth="1"/>
    <col min="1286" max="1286" width="10.42578125" customWidth="1"/>
    <col min="1287" max="1287" width="10.140625" customWidth="1"/>
    <col min="1288" max="1288" width="13.5703125" customWidth="1"/>
    <col min="1289" max="1302" width="0" hidden="1" customWidth="1"/>
    <col min="1305" max="1305" width="14.28515625" customWidth="1"/>
    <col min="1537" max="1537" width="5.42578125" bestFit="1" customWidth="1"/>
    <col min="1538" max="1538" width="0" hidden="1" customWidth="1"/>
    <col min="1539" max="1539" width="69.85546875" customWidth="1"/>
    <col min="1541" max="1541" width="11.42578125" customWidth="1"/>
    <col min="1542" max="1542" width="10.42578125" customWidth="1"/>
    <col min="1543" max="1543" width="10.140625" customWidth="1"/>
    <col min="1544" max="1544" width="13.5703125" customWidth="1"/>
    <col min="1545" max="1558" width="0" hidden="1" customWidth="1"/>
    <col min="1561" max="1561" width="14.28515625" customWidth="1"/>
    <col min="1793" max="1793" width="5.42578125" bestFit="1" customWidth="1"/>
    <col min="1794" max="1794" width="0" hidden="1" customWidth="1"/>
    <col min="1795" max="1795" width="69.85546875" customWidth="1"/>
    <col min="1797" max="1797" width="11.42578125" customWidth="1"/>
    <col min="1798" max="1798" width="10.42578125" customWidth="1"/>
    <col min="1799" max="1799" width="10.140625" customWidth="1"/>
    <col min="1800" max="1800" width="13.5703125" customWidth="1"/>
    <col min="1801" max="1814" width="0" hidden="1" customWidth="1"/>
    <col min="1817" max="1817" width="14.28515625" customWidth="1"/>
    <col min="2049" max="2049" width="5.42578125" bestFit="1" customWidth="1"/>
    <col min="2050" max="2050" width="0" hidden="1" customWidth="1"/>
    <col min="2051" max="2051" width="69.85546875" customWidth="1"/>
    <col min="2053" max="2053" width="11.42578125" customWidth="1"/>
    <col min="2054" max="2054" width="10.42578125" customWidth="1"/>
    <col min="2055" max="2055" width="10.140625" customWidth="1"/>
    <col min="2056" max="2056" width="13.5703125" customWidth="1"/>
    <col min="2057" max="2070" width="0" hidden="1" customWidth="1"/>
    <col min="2073" max="2073" width="14.28515625" customWidth="1"/>
    <col min="2305" max="2305" width="5.42578125" bestFit="1" customWidth="1"/>
    <col min="2306" max="2306" width="0" hidden="1" customWidth="1"/>
    <col min="2307" max="2307" width="69.85546875" customWidth="1"/>
    <col min="2309" max="2309" width="11.42578125" customWidth="1"/>
    <col min="2310" max="2310" width="10.42578125" customWidth="1"/>
    <col min="2311" max="2311" width="10.140625" customWidth="1"/>
    <col min="2312" max="2312" width="13.5703125" customWidth="1"/>
    <col min="2313" max="2326" width="0" hidden="1" customWidth="1"/>
    <col min="2329" max="2329" width="14.28515625" customWidth="1"/>
    <col min="2561" max="2561" width="5.42578125" bestFit="1" customWidth="1"/>
    <col min="2562" max="2562" width="0" hidden="1" customWidth="1"/>
    <col min="2563" max="2563" width="69.85546875" customWidth="1"/>
    <col min="2565" max="2565" width="11.42578125" customWidth="1"/>
    <col min="2566" max="2566" width="10.42578125" customWidth="1"/>
    <col min="2567" max="2567" width="10.140625" customWidth="1"/>
    <col min="2568" max="2568" width="13.5703125" customWidth="1"/>
    <col min="2569" max="2582" width="0" hidden="1" customWidth="1"/>
    <col min="2585" max="2585" width="14.28515625" customWidth="1"/>
    <col min="2817" max="2817" width="5.42578125" bestFit="1" customWidth="1"/>
    <col min="2818" max="2818" width="0" hidden="1" customWidth="1"/>
    <col min="2819" max="2819" width="69.85546875" customWidth="1"/>
    <col min="2821" max="2821" width="11.42578125" customWidth="1"/>
    <col min="2822" max="2822" width="10.42578125" customWidth="1"/>
    <col min="2823" max="2823" width="10.140625" customWidth="1"/>
    <col min="2824" max="2824" width="13.5703125" customWidth="1"/>
    <col min="2825" max="2838" width="0" hidden="1" customWidth="1"/>
    <col min="2841" max="2841" width="14.28515625" customWidth="1"/>
    <col min="3073" max="3073" width="5.42578125" bestFit="1" customWidth="1"/>
    <col min="3074" max="3074" width="0" hidden="1" customWidth="1"/>
    <col min="3075" max="3075" width="69.85546875" customWidth="1"/>
    <col min="3077" max="3077" width="11.42578125" customWidth="1"/>
    <col min="3078" max="3078" width="10.42578125" customWidth="1"/>
    <col min="3079" max="3079" width="10.140625" customWidth="1"/>
    <col min="3080" max="3080" width="13.5703125" customWidth="1"/>
    <col min="3081" max="3094" width="0" hidden="1" customWidth="1"/>
    <col min="3097" max="3097" width="14.28515625" customWidth="1"/>
    <col min="3329" max="3329" width="5.42578125" bestFit="1" customWidth="1"/>
    <col min="3330" max="3330" width="0" hidden="1" customWidth="1"/>
    <col min="3331" max="3331" width="69.85546875" customWidth="1"/>
    <col min="3333" max="3333" width="11.42578125" customWidth="1"/>
    <col min="3334" max="3334" width="10.42578125" customWidth="1"/>
    <col min="3335" max="3335" width="10.140625" customWidth="1"/>
    <col min="3336" max="3336" width="13.5703125" customWidth="1"/>
    <col min="3337" max="3350" width="0" hidden="1" customWidth="1"/>
    <col min="3353" max="3353" width="14.28515625" customWidth="1"/>
    <col min="3585" max="3585" width="5.42578125" bestFit="1" customWidth="1"/>
    <col min="3586" max="3586" width="0" hidden="1" customWidth="1"/>
    <col min="3587" max="3587" width="69.85546875" customWidth="1"/>
    <col min="3589" max="3589" width="11.42578125" customWidth="1"/>
    <col min="3590" max="3590" width="10.42578125" customWidth="1"/>
    <col min="3591" max="3591" width="10.140625" customWidth="1"/>
    <col min="3592" max="3592" width="13.5703125" customWidth="1"/>
    <col min="3593" max="3606" width="0" hidden="1" customWidth="1"/>
    <col min="3609" max="3609" width="14.28515625" customWidth="1"/>
    <col min="3841" max="3841" width="5.42578125" bestFit="1" customWidth="1"/>
    <col min="3842" max="3842" width="0" hidden="1" customWidth="1"/>
    <col min="3843" max="3843" width="69.85546875" customWidth="1"/>
    <col min="3845" max="3845" width="11.42578125" customWidth="1"/>
    <col min="3846" max="3846" width="10.42578125" customWidth="1"/>
    <col min="3847" max="3847" width="10.140625" customWidth="1"/>
    <col min="3848" max="3848" width="13.5703125" customWidth="1"/>
    <col min="3849" max="3862" width="0" hidden="1" customWidth="1"/>
    <col min="3865" max="3865" width="14.28515625" customWidth="1"/>
    <col min="4097" max="4097" width="5.42578125" bestFit="1" customWidth="1"/>
    <col min="4098" max="4098" width="0" hidden="1" customWidth="1"/>
    <col min="4099" max="4099" width="69.85546875" customWidth="1"/>
    <col min="4101" max="4101" width="11.42578125" customWidth="1"/>
    <col min="4102" max="4102" width="10.42578125" customWidth="1"/>
    <col min="4103" max="4103" width="10.140625" customWidth="1"/>
    <col min="4104" max="4104" width="13.5703125" customWidth="1"/>
    <col min="4105" max="4118" width="0" hidden="1" customWidth="1"/>
    <col min="4121" max="4121" width="14.28515625" customWidth="1"/>
    <col min="4353" max="4353" width="5.42578125" bestFit="1" customWidth="1"/>
    <col min="4354" max="4354" width="0" hidden="1" customWidth="1"/>
    <col min="4355" max="4355" width="69.85546875" customWidth="1"/>
    <col min="4357" max="4357" width="11.42578125" customWidth="1"/>
    <col min="4358" max="4358" width="10.42578125" customWidth="1"/>
    <col min="4359" max="4359" width="10.140625" customWidth="1"/>
    <col min="4360" max="4360" width="13.5703125" customWidth="1"/>
    <col min="4361" max="4374" width="0" hidden="1" customWidth="1"/>
    <col min="4377" max="4377" width="14.28515625" customWidth="1"/>
    <col min="4609" max="4609" width="5.42578125" bestFit="1" customWidth="1"/>
    <col min="4610" max="4610" width="0" hidden="1" customWidth="1"/>
    <col min="4611" max="4611" width="69.85546875" customWidth="1"/>
    <col min="4613" max="4613" width="11.42578125" customWidth="1"/>
    <col min="4614" max="4614" width="10.42578125" customWidth="1"/>
    <col min="4615" max="4615" width="10.140625" customWidth="1"/>
    <col min="4616" max="4616" width="13.5703125" customWidth="1"/>
    <col min="4617" max="4630" width="0" hidden="1" customWidth="1"/>
    <col min="4633" max="4633" width="14.28515625" customWidth="1"/>
    <col min="4865" max="4865" width="5.42578125" bestFit="1" customWidth="1"/>
    <col min="4866" max="4866" width="0" hidden="1" customWidth="1"/>
    <col min="4867" max="4867" width="69.85546875" customWidth="1"/>
    <col min="4869" max="4869" width="11.42578125" customWidth="1"/>
    <col min="4870" max="4870" width="10.42578125" customWidth="1"/>
    <col min="4871" max="4871" width="10.140625" customWidth="1"/>
    <col min="4872" max="4872" width="13.5703125" customWidth="1"/>
    <col min="4873" max="4886" width="0" hidden="1" customWidth="1"/>
    <col min="4889" max="4889" width="14.28515625" customWidth="1"/>
    <col min="5121" max="5121" width="5.42578125" bestFit="1" customWidth="1"/>
    <col min="5122" max="5122" width="0" hidden="1" customWidth="1"/>
    <col min="5123" max="5123" width="69.85546875" customWidth="1"/>
    <col min="5125" max="5125" width="11.42578125" customWidth="1"/>
    <col min="5126" max="5126" width="10.42578125" customWidth="1"/>
    <col min="5127" max="5127" width="10.140625" customWidth="1"/>
    <col min="5128" max="5128" width="13.5703125" customWidth="1"/>
    <col min="5129" max="5142" width="0" hidden="1" customWidth="1"/>
    <col min="5145" max="5145" width="14.28515625" customWidth="1"/>
    <col min="5377" max="5377" width="5.42578125" bestFit="1" customWidth="1"/>
    <col min="5378" max="5378" width="0" hidden="1" customWidth="1"/>
    <col min="5379" max="5379" width="69.85546875" customWidth="1"/>
    <col min="5381" max="5381" width="11.42578125" customWidth="1"/>
    <col min="5382" max="5382" width="10.42578125" customWidth="1"/>
    <col min="5383" max="5383" width="10.140625" customWidth="1"/>
    <col min="5384" max="5384" width="13.5703125" customWidth="1"/>
    <col min="5385" max="5398" width="0" hidden="1" customWidth="1"/>
    <col min="5401" max="5401" width="14.28515625" customWidth="1"/>
    <col min="5633" max="5633" width="5.42578125" bestFit="1" customWidth="1"/>
    <col min="5634" max="5634" width="0" hidden="1" customWidth="1"/>
    <col min="5635" max="5635" width="69.85546875" customWidth="1"/>
    <col min="5637" max="5637" width="11.42578125" customWidth="1"/>
    <col min="5638" max="5638" width="10.42578125" customWidth="1"/>
    <col min="5639" max="5639" width="10.140625" customWidth="1"/>
    <col min="5640" max="5640" width="13.5703125" customWidth="1"/>
    <col min="5641" max="5654" width="0" hidden="1" customWidth="1"/>
    <col min="5657" max="5657" width="14.28515625" customWidth="1"/>
    <col min="5889" max="5889" width="5.42578125" bestFit="1" customWidth="1"/>
    <col min="5890" max="5890" width="0" hidden="1" customWidth="1"/>
    <col min="5891" max="5891" width="69.85546875" customWidth="1"/>
    <col min="5893" max="5893" width="11.42578125" customWidth="1"/>
    <col min="5894" max="5894" width="10.42578125" customWidth="1"/>
    <col min="5895" max="5895" width="10.140625" customWidth="1"/>
    <col min="5896" max="5896" width="13.5703125" customWidth="1"/>
    <col min="5897" max="5910" width="0" hidden="1" customWidth="1"/>
    <col min="5913" max="5913" width="14.28515625" customWidth="1"/>
    <col min="6145" max="6145" width="5.42578125" bestFit="1" customWidth="1"/>
    <col min="6146" max="6146" width="0" hidden="1" customWidth="1"/>
    <col min="6147" max="6147" width="69.85546875" customWidth="1"/>
    <col min="6149" max="6149" width="11.42578125" customWidth="1"/>
    <col min="6150" max="6150" width="10.42578125" customWidth="1"/>
    <col min="6151" max="6151" width="10.140625" customWidth="1"/>
    <col min="6152" max="6152" width="13.5703125" customWidth="1"/>
    <col min="6153" max="6166" width="0" hidden="1" customWidth="1"/>
    <col min="6169" max="6169" width="14.28515625" customWidth="1"/>
    <col min="6401" max="6401" width="5.42578125" bestFit="1" customWidth="1"/>
    <col min="6402" max="6402" width="0" hidden="1" customWidth="1"/>
    <col min="6403" max="6403" width="69.85546875" customWidth="1"/>
    <col min="6405" max="6405" width="11.42578125" customWidth="1"/>
    <col min="6406" max="6406" width="10.42578125" customWidth="1"/>
    <col min="6407" max="6407" width="10.140625" customWidth="1"/>
    <col min="6408" max="6408" width="13.5703125" customWidth="1"/>
    <col min="6409" max="6422" width="0" hidden="1" customWidth="1"/>
    <col min="6425" max="6425" width="14.28515625" customWidth="1"/>
    <col min="6657" max="6657" width="5.42578125" bestFit="1" customWidth="1"/>
    <col min="6658" max="6658" width="0" hidden="1" customWidth="1"/>
    <col min="6659" max="6659" width="69.85546875" customWidth="1"/>
    <col min="6661" max="6661" width="11.42578125" customWidth="1"/>
    <col min="6662" max="6662" width="10.42578125" customWidth="1"/>
    <col min="6663" max="6663" width="10.140625" customWidth="1"/>
    <col min="6664" max="6664" width="13.5703125" customWidth="1"/>
    <col min="6665" max="6678" width="0" hidden="1" customWidth="1"/>
    <col min="6681" max="6681" width="14.28515625" customWidth="1"/>
    <col min="6913" max="6913" width="5.42578125" bestFit="1" customWidth="1"/>
    <col min="6914" max="6914" width="0" hidden="1" customWidth="1"/>
    <col min="6915" max="6915" width="69.85546875" customWidth="1"/>
    <col min="6917" max="6917" width="11.42578125" customWidth="1"/>
    <col min="6918" max="6918" width="10.42578125" customWidth="1"/>
    <col min="6919" max="6919" width="10.140625" customWidth="1"/>
    <col min="6920" max="6920" width="13.5703125" customWidth="1"/>
    <col min="6921" max="6934" width="0" hidden="1" customWidth="1"/>
    <col min="6937" max="6937" width="14.28515625" customWidth="1"/>
    <col min="7169" max="7169" width="5.42578125" bestFit="1" customWidth="1"/>
    <col min="7170" max="7170" width="0" hidden="1" customWidth="1"/>
    <col min="7171" max="7171" width="69.85546875" customWidth="1"/>
    <col min="7173" max="7173" width="11.42578125" customWidth="1"/>
    <col min="7174" max="7174" width="10.42578125" customWidth="1"/>
    <col min="7175" max="7175" width="10.140625" customWidth="1"/>
    <col min="7176" max="7176" width="13.5703125" customWidth="1"/>
    <col min="7177" max="7190" width="0" hidden="1" customWidth="1"/>
    <col min="7193" max="7193" width="14.28515625" customWidth="1"/>
    <col min="7425" max="7425" width="5.42578125" bestFit="1" customWidth="1"/>
    <col min="7426" max="7426" width="0" hidden="1" customWidth="1"/>
    <col min="7427" max="7427" width="69.85546875" customWidth="1"/>
    <col min="7429" max="7429" width="11.42578125" customWidth="1"/>
    <col min="7430" max="7430" width="10.42578125" customWidth="1"/>
    <col min="7431" max="7431" width="10.140625" customWidth="1"/>
    <col min="7432" max="7432" width="13.5703125" customWidth="1"/>
    <col min="7433" max="7446" width="0" hidden="1" customWidth="1"/>
    <col min="7449" max="7449" width="14.28515625" customWidth="1"/>
    <col min="7681" max="7681" width="5.42578125" bestFit="1" customWidth="1"/>
    <col min="7682" max="7682" width="0" hidden="1" customWidth="1"/>
    <col min="7683" max="7683" width="69.85546875" customWidth="1"/>
    <col min="7685" max="7685" width="11.42578125" customWidth="1"/>
    <col min="7686" max="7686" width="10.42578125" customWidth="1"/>
    <col min="7687" max="7687" width="10.140625" customWidth="1"/>
    <col min="7688" max="7688" width="13.5703125" customWidth="1"/>
    <col min="7689" max="7702" width="0" hidden="1" customWidth="1"/>
    <col min="7705" max="7705" width="14.28515625" customWidth="1"/>
    <col min="7937" max="7937" width="5.42578125" bestFit="1" customWidth="1"/>
    <col min="7938" max="7938" width="0" hidden="1" customWidth="1"/>
    <col min="7939" max="7939" width="69.85546875" customWidth="1"/>
    <col min="7941" max="7941" width="11.42578125" customWidth="1"/>
    <col min="7942" max="7942" width="10.42578125" customWidth="1"/>
    <col min="7943" max="7943" width="10.140625" customWidth="1"/>
    <col min="7944" max="7944" width="13.5703125" customWidth="1"/>
    <col min="7945" max="7958" width="0" hidden="1" customWidth="1"/>
    <col min="7961" max="7961" width="14.28515625" customWidth="1"/>
    <col min="8193" max="8193" width="5.42578125" bestFit="1" customWidth="1"/>
    <col min="8194" max="8194" width="0" hidden="1" customWidth="1"/>
    <col min="8195" max="8195" width="69.85546875" customWidth="1"/>
    <col min="8197" max="8197" width="11.42578125" customWidth="1"/>
    <col min="8198" max="8198" width="10.42578125" customWidth="1"/>
    <col min="8199" max="8199" width="10.140625" customWidth="1"/>
    <col min="8200" max="8200" width="13.5703125" customWidth="1"/>
    <col min="8201" max="8214" width="0" hidden="1" customWidth="1"/>
    <col min="8217" max="8217" width="14.28515625" customWidth="1"/>
    <col min="8449" max="8449" width="5.42578125" bestFit="1" customWidth="1"/>
    <col min="8450" max="8450" width="0" hidden="1" customWidth="1"/>
    <col min="8451" max="8451" width="69.85546875" customWidth="1"/>
    <col min="8453" max="8453" width="11.42578125" customWidth="1"/>
    <col min="8454" max="8454" width="10.42578125" customWidth="1"/>
    <col min="8455" max="8455" width="10.140625" customWidth="1"/>
    <col min="8456" max="8456" width="13.5703125" customWidth="1"/>
    <col min="8457" max="8470" width="0" hidden="1" customWidth="1"/>
    <col min="8473" max="8473" width="14.28515625" customWidth="1"/>
    <col min="8705" max="8705" width="5.42578125" bestFit="1" customWidth="1"/>
    <col min="8706" max="8706" width="0" hidden="1" customWidth="1"/>
    <col min="8707" max="8707" width="69.85546875" customWidth="1"/>
    <col min="8709" max="8709" width="11.42578125" customWidth="1"/>
    <col min="8710" max="8710" width="10.42578125" customWidth="1"/>
    <col min="8711" max="8711" width="10.140625" customWidth="1"/>
    <col min="8712" max="8712" width="13.5703125" customWidth="1"/>
    <col min="8713" max="8726" width="0" hidden="1" customWidth="1"/>
    <col min="8729" max="8729" width="14.28515625" customWidth="1"/>
    <col min="8961" max="8961" width="5.42578125" bestFit="1" customWidth="1"/>
    <col min="8962" max="8962" width="0" hidden="1" customWidth="1"/>
    <col min="8963" max="8963" width="69.85546875" customWidth="1"/>
    <col min="8965" max="8965" width="11.42578125" customWidth="1"/>
    <col min="8966" max="8966" width="10.42578125" customWidth="1"/>
    <col min="8967" max="8967" width="10.140625" customWidth="1"/>
    <col min="8968" max="8968" width="13.5703125" customWidth="1"/>
    <col min="8969" max="8982" width="0" hidden="1" customWidth="1"/>
    <col min="8985" max="8985" width="14.28515625" customWidth="1"/>
    <col min="9217" max="9217" width="5.42578125" bestFit="1" customWidth="1"/>
    <col min="9218" max="9218" width="0" hidden="1" customWidth="1"/>
    <col min="9219" max="9219" width="69.85546875" customWidth="1"/>
    <col min="9221" max="9221" width="11.42578125" customWidth="1"/>
    <col min="9222" max="9222" width="10.42578125" customWidth="1"/>
    <col min="9223" max="9223" width="10.140625" customWidth="1"/>
    <col min="9224" max="9224" width="13.5703125" customWidth="1"/>
    <col min="9225" max="9238" width="0" hidden="1" customWidth="1"/>
    <col min="9241" max="9241" width="14.28515625" customWidth="1"/>
    <col min="9473" max="9473" width="5.42578125" bestFit="1" customWidth="1"/>
    <col min="9474" max="9474" width="0" hidden="1" customWidth="1"/>
    <col min="9475" max="9475" width="69.85546875" customWidth="1"/>
    <col min="9477" max="9477" width="11.42578125" customWidth="1"/>
    <col min="9478" max="9478" width="10.42578125" customWidth="1"/>
    <col min="9479" max="9479" width="10.140625" customWidth="1"/>
    <col min="9480" max="9480" width="13.5703125" customWidth="1"/>
    <col min="9481" max="9494" width="0" hidden="1" customWidth="1"/>
    <col min="9497" max="9497" width="14.28515625" customWidth="1"/>
    <col min="9729" max="9729" width="5.42578125" bestFit="1" customWidth="1"/>
    <col min="9730" max="9730" width="0" hidden="1" customWidth="1"/>
    <col min="9731" max="9731" width="69.85546875" customWidth="1"/>
    <col min="9733" max="9733" width="11.42578125" customWidth="1"/>
    <col min="9734" max="9734" width="10.42578125" customWidth="1"/>
    <col min="9735" max="9735" width="10.140625" customWidth="1"/>
    <col min="9736" max="9736" width="13.5703125" customWidth="1"/>
    <col min="9737" max="9750" width="0" hidden="1" customWidth="1"/>
    <col min="9753" max="9753" width="14.28515625" customWidth="1"/>
    <col min="9985" max="9985" width="5.42578125" bestFit="1" customWidth="1"/>
    <col min="9986" max="9986" width="0" hidden="1" customWidth="1"/>
    <col min="9987" max="9987" width="69.85546875" customWidth="1"/>
    <col min="9989" max="9989" width="11.42578125" customWidth="1"/>
    <col min="9990" max="9990" width="10.42578125" customWidth="1"/>
    <col min="9991" max="9991" width="10.140625" customWidth="1"/>
    <col min="9992" max="9992" width="13.5703125" customWidth="1"/>
    <col min="9993" max="10006" width="0" hidden="1" customWidth="1"/>
    <col min="10009" max="10009" width="14.28515625" customWidth="1"/>
    <col min="10241" max="10241" width="5.42578125" bestFit="1" customWidth="1"/>
    <col min="10242" max="10242" width="0" hidden="1" customWidth="1"/>
    <col min="10243" max="10243" width="69.85546875" customWidth="1"/>
    <col min="10245" max="10245" width="11.42578125" customWidth="1"/>
    <col min="10246" max="10246" width="10.42578125" customWidth="1"/>
    <col min="10247" max="10247" width="10.140625" customWidth="1"/>
    <col min="10248" max="10248" width="13.5703125" customWidth="1"/>
    <col min="10249" max="10262" width="0" hidden="1" customWidth="1"/>
    <col min="10265" max="10265" width="14.28515625" customWidth="1"/>
    <col min="10497" max="10497" width="5.42578125" bestFit="1" customWidth="1"/>
    <col min="10498" max="10498" width="0" hidden="1" customWidth="1"/>
    <col min="10499" max="10499" width="69.85546875" customWidth="1"/>
    <col min="10501" max="10501" width="11.42578125" customWidth="1"/>
    <col min="10502" max="10502" width="10.42578125" customWidth="1"/>
    <col min="10503" max="10503" width="10.140625" customWidth="1"/>
    <col min="10504" max="10504" width="13.5703125" customWidth="1"/>
    <col min="10505" max="10518" width="0" hidden="1" customWidth="1"/>
    <col min="10521" max="10521" width="14.28515625" customWidth="1"/>
    <col min="10753" max="10753" width="5.42578125" bestFit="1" customWidth="1"/>
    <col min="10754" max="10754" width="0" hidden="1" customWidth="1"/>
    <col min="10755" max="10755" width="69.85546875" customWidth="1"/>
    <col min="10757" max="10757" width="11.42578125" customWidth="1"/>
    <col min="10758" max="10758" width="10.42578125" customWidth="1"/>
    <col min="10759" max="10759" width="10.140625" customWidth="1"/>
    <col min="10760" max="10760" width="13.5703125" customWidth="1"/>
    <col min="10761" max="10774" width="0" hidden="1" customWidth="1"/>
    <col min="10777" max="10777" width="14.28515625" customWidth="1"/>
    <col min="11009" max="11009" width="5.42578125" bestFit="1" customWidth="1"/>
    <col min="11010" max="11010" width="0" hidden="1" customWidth="1"/>
    <col min="11011" max="11011" width="69.85546875" customWidth="1"/>
    <col min="11013" max="11013" width="11.42578125" customWidth="1"/>
    <col min="11014" max="11014" width="10.42578125" customWidth="1"/>
    <col min="11015" max="11015" width="10.140625" customWidth="1"/>
    <col min="11016" max="11016" width="13.5703125" customWidth="1"/>
    <col min="11017" max="11030" width="0" hidden="1" customWidth="1"/>
    <col min="11033" max="11033" width="14.28515625" customWidth="1"/>
    <col min="11265" max="11265" width="5.42578125" bestFit="1" customWidth="1"/>
    <col min="11266" max="11266" width="0" hidden="1" customWidth="1"/>
    <col min="11267" max="11267" width="69.85546875" customWidth="1"/>
    <col min="11269" max="11269" width="11.42578125" customWidth="1"/>
    <col min="11270" max="11270" width="10.42578125" customWidth="1"/>
    <col min="11271" max="11271" width="10.140625" customWidth="1"/>
    <col min="11272" max="11272" width="13.5703125" customWidth="1"/>
    <col min="11273" max="11286" width="0" hidden="1" customWidth="1"/>
    <col min="11289" max="11289" width="14.28515625" customWidth="1"/>
    <col min="11521" max="11521" width="5.42578125" bestFit="1" customWidth="1"/>
    <col min="11522" max="11522" width="0" hidden="1" customWidth="1"/>
    <col min="11523" max="11523" width="69.85546875" customWidth="1"/>
    <col min="11525" max="11525" width="11.42578125" customWidth="1"/>
    <col min="11526" max="11526" width="10.42578125" customWidth="1"/>
    <col min="11527" max="11527" width="10.140625" customWidth="1"/>
    <col min="11528" max="11528" width="13.5703125" customWidth="1"/>
    <col min="11529" max="11542" width="0" hidden="1" customWidth="1"/>
    <col min="11545" max="11545" width="14.28515625" customWidth="1"/>
    <col min="11777" max="11777" width="5.42578125" bestFit="1" customWidth="1"/>
    <col min="11778" max="11778" width="0" hidden="1" customWidth="1"/>
    <col min="11779" max="11779" width="69.85546875" customWidth="1"/>
    <col min="11781" max="11781" width="11.42578125" customWidth="1"/>
    <col min="11782" max="11782" width="10.42578125" customWidth="1"/>
    <col min="11783" max="11783" width="10.140625" customWidth="1"/>
    <col min="11784" max="11784" width="13.5703125" customWidth="1"/>
    <col min="11785" max="11798" width="0" hidden="1" customWidth="1"/>
    <col min="11801" max="11801" width="14.28515625" customWidth="1"/>
    <col min="12033" max="12033" width="5.42578125" bestFit="1" customWidth="1"/>
    <col min="12034" max="12034" width="0" hidden="1" customWidth="1"/>
    <col min="12035" max="12035" width="69.85546875" customWidth="1"/>
    <col min="12037" max="12037" width="11.42578125" customWidth="1"/>
    <col min="12038" max="12038" width="10.42578125" customWidth="1"/>
    <col min="12039" max="12039" width="10.140625" customWidth="1"/>
    <col min="12040" max="12040" width="13.5703125" customWidth="1"/>
    <col min="12041" max="12054" width="0" hidden="1" customWidth="1"/>
    <col min="12057" max="12057" width="14.28515625" customWidth="1"/>
    <col min="12289" max="12289" width="5.42578125" bestFit="1" customWidth="1"/>
    <col min="12290" max="12290" width="0" hidden="1" customWidth="1"/>
    <col min="12291" max="12291" width="69.85546875" customWidth="1"/>
    <col min="12293" max="12293" width="11.42578125" customWidth="1"/>
    <col min="12294" max="12294" width="10.42578125" customWidth="1"/>
    <col min="12295" max="12295" width="10.140625" customWidth="1"/>
    <col min="12296" max="12296" width="13.5703125" customWidth="1"/>
    <col min="12297" max="12310" width="0" hidden="1" customWidth="1"/>
    <col min="12313" max="12313" width="14.28515625" customWidth="1"/>
    <col min="12545" max="12545" width="5.42578125" bestFit="1" customWidth="1"/>
    <col min="12546" max="12546" width="0" hidden="1" customWidth="1"/>
    <col min="12547" max="12547" width="69.85546875" customWidth="1"/>
    <col min="12549" max="12549" width="11.42578125" customWidth="1"/>
    <col min="12550" max="12550" width="10.42578125" customWidth="1"/>
    <col min="12551" max="12551" width="10.140625" customWidth="1"/>
    <col min="12552" max="12552" width="13.5703125" customWidth="1"/>
    <col min="12553" max="12566" width="0" hidden="1" customWidth="1"/>
    <col min="12569" max="12569" width="14.28515625" customWidth="1"/>
    <col min="12801" max="12801" width="5.42578125" bestFit="1" customWidth="1"/>
    <col min="12802" max="12802" width="0" hidden="1" customWidth="1"/>
    <col min="12803" max="12803" width="69.85546875" customWidth="1"/>
    <col min="12805" max="12805" width="11.42578125" customWidth="1"/>
    <col min="12806" max="12806" width="10.42578125" customWidth="1"/>
    <col min="12807" max="12807" width="10.140625" customWidth="1"/>
    <col min="12808" max="12808" width="13.5703125" customWidth="1"/>
    <col min="12809" max="12822" width="0" hidden="1" customWidth="1"/>
    <col min="12825" max="12825" width="14.28515625" customWidth="1"/>
    <col min="13057" max="13057" width="5.42578125" bestFit="1" customWidth="1"/>
    <col min="13058" max="13058" width="0" hidden="1" customWidth="1"/>
    <col min="13059" max="13059" width="69.85546875" customWidth="1"/>
    <col min="13061" max="13061" width="11.42578125" customWidth="1"/>
    <col min="13062" max="13062" width="10.42578125" customWidth="1"/>
    <col min="13063" max="13063" width="10.140625" customWidth="1"/>
    <col min="13064" max="13064" width="13.5703125" customWidth="1"/>
    <col min="13065" max="13078" width="0" hidden="1" customWidth="1"/>
    <col min="13081" max="13081" width="14.28515625" customWidth="1"/>
    <col min="13313" max="13313" width="5.42578125" bestFit="1" customWidth="1"/>
    <col min="13314" max="13314" width="0" hidden="1" customWidth="1"/>
    <col min="13315" max="13315" width="69.85546875" customWidth="1"/>
    <col min="13317" max="13317" width="11.42578125" customWidth="1"/>
    <col min="13318" max="13318" width="10.42578125" customWidth="1"/>
    <col min="13319" max="13319" width="10.140625" customWidth="1"/>
    <col min="13320" max="13320" width="13.5703125" customWidth="1"/>
    <col min="13321" max="13334" width="0" hidden="1" customWidth="1"/>
    <col min="13337" max="13337" width="14.28515625" customWidth="1"/>
    <col min="13569" max="13569" width="5.42578125" bestFit="1" customWidth="1"/>
    <col min="13570" max="13570" width="0" hidden="1" customWidth="1"/>
    <col min="13571" max="13571" width="69.85546875" customWidth="1"/>
    <col min="13573" max="13573" width="11.42578125" customWidth="1"/>
    <col min="13574" max="13574" width="10.42578125" customWidth="1"/>
    <col min="13575" max="13575" width="10.140625" customWidth="1"/>
    <col min="13576" max="13576" width="13.5703125" customWidth="1"/>
    <col min="13577" max="13590" width="0" hidden="1" customWidth="1"/>
    <col min="13593" max="13593" width="14.28515625" customWidth="1"/>
    <col min="13825" max="13825" width="5.42578125" bestFit="1" customWidth="1"/>
    <col min="13826" max="13826" width="0" hidden="1" customWidth="1"/>
    <col min="13827" max="13827" width="69.85546875" customWidth="1"/>
    <col min="13829" max="13829" width="11.42578125" customWidth="1"/>
    <col min="13830" max="13830" width="10.42578125" customWidth="1"/>
    <col min="13831" max="13831" width="10.140625" customWidth="1"/>
    <col min="13832" max="13832" width="13.5703125" customWidth="1"/>
    <col min="13833" max="13846" width="0" hidden="1" customWidth="1"/>
    <col min="13849" max="13849" width="14.28515625" customWidth="1"/>
    <col min="14081" max="14081" width="5.42578125" bestFit="1" customWidth="1"/>
    <col min="14082" max="14082" width="0" hidden="1" customWidth="1"/>
    <col min="14083" max="14083" width="69.85546875" customWidth="1"/>
    <col min="14085" max="14085" width="11.42578125" customWidth="1"/>
    <col min="14086" max="14086" width="10.42578125" customWidth="1"/>
    <col min="14087" max="14087" width="10.140625" customWidth="1"/>
    <col min="14088" max="14088" width="13.5703125" customWidth="1"/>
    <col min="14089" max="14102" width="0" hidden="1" customWidth="1"/>
    <col min="14105" max="14105" width="14.28515625" customWidth="1"/>
    <col min="14337" max="14337" width="5.42578125" bestFit="1" customWidth="1"/>
    <col min="14338" max="14338" width="0" hidden="1" customWidth="1"/>
    <col min="14339" max="14339" width="69.85546875" customWidth="1"/>
    <col min="14341" max="14341" width="11.42578125" customWidth="1"/>
    <col min="14342" max="14342" width="10.42578125" customWidth="1"/>
    <col min="14343" max="14343" width="10.140625" customWidth="1"/>
    <col min="14344" max="14344" width="13.5703125" customWidth="1"/>
    <col min="14345" max="14358" width="0" hidden="1" customWidth="1"/>
    <col min="14361" max="14361" width="14.28515625" customWidth="1"/>
    <col min="14593" max="14593" width="5.42578125" bestFit="1" customWidth="1"/>
    <col min="14594" max="14594" width="0" hidden="1" customWidth="1"/>
    <col min="14595" max="14595" width="69.85546875" customWidth="1"/>
    <col min="14597" max="14597" width="11.42578125" customWidth="1"/>
    <col min="14598" max="14598" width="10.42578125" customWidth="1"/>
    <col min="14599" max="14599" width="10.140625" customWidth="1"/>
    <col min="14600" max="14600" width="13.5703125" customWidth="1"/>
    <col min="14601" max="14614" width="0" hidden="1" customWidth="1"/>
    <col min="14617" max="14617" width="14.28515625" customWidth="1"/>
    <col min="14849" max="14849" width="5.42578125" bestFit="1" customWidth="1"/>
    <col min="14850" max="14850" width="0" hidden="1" customWidth="1"/>
    <col min="14851" max="14851" width="69.85546875" customWidth="1"/>
    <col min="14853" max="14853" width="11.42578125" customWidth="1"/>
    <col min="14854" max="14854" width="10.42578125" customWidth="1"/>
    <col min="14855" max="14855" width="10.140625" customWidth="1"/>
    <col min="14856" max="14856" width="13.5703125" customWidth="1"/>
    <col min="14857" max="14870" width="0" hidden="1" customWidth="1"/>
    <col min="14873" max="14873" width="14.28515625" customWidth="1"/>
    <col min="15105" max="15105" width="5.42578125" bestFit="1" customWidth="1"/>
    <col min="15106" max="15106" width="0" hidden="1" customWidth="1"/>
    <col min="15107" max="15107" width="69.85546875" customWidth="1"/>
    <col min="15109" max="15109" width="11.42578125" customWidth="1"/>
    <col min="15110" max="15110" width="10.42578125" customWidth="1"/>
    <col min="15111" max="15111" width="10.140625" customWidth="1"/>
    <col min="15112" max="15112" width="13.5703125" customWidth="1"/>
    <col min="15113" max="15126" width="0" hidden="1" customWidth="1"/>
    <col min="15129" max="15129" width="14.28515625" customWidth="1"/>
    <col min="15361" max="15361" width="5.42578125" bestFit="1" customWidth="1"/>
    <col min="15362" max="15362" width="0" hidden="1" customWidth="1"/>
    <col min="15363" max="15363" width="69.85546875" customWidth="1"/>
    <col min="15365" max="15365" width="11.42578125" customWidth="1"/>
    <col min="15366" max="15366" width="10.42578125" customWidth="1"/>
    <col min="15367" max="15367" width="10.140625" customWidth="1"/>
    <col min="15368" max="15368" width="13.5703125" customWidth="1"/>
    <col min="15369" max="15382" width="0" hidden="1" customWidth="1"/>
    <col min="15385" max="15385" width="14.28515625" customWidth="1"/>
    <col min="15617" max="15617" width="5.42578125" bestFit="1" customWidth="1"/>
    <col min="15618" max="15618" width="0" hidden="1" customWidth="1"/>
    <col min="15619" max="15619" width="69.85546875" customWidth="1"/>
    <col min="15621" max="15621" width="11.42578125" customWidth="1"/>
    <col min="15622" max="15622" width="10.42578125" customWidth="1"/>
    <col min="15623" max="15623" width="10.140625" customWidth="1"/>
    <col min="15624" max="15624" width="13.5703125" customWidth="1"/>
    <col min="15625" max="15638" width="0" hidden="1" customWidth="1"/>
    <col min="15641" max="15641" width="14.28515625" customWidth="1"/>
    <col min="15873" max="15873" width="5.42578125" bestFit="1" customWidth="1"/>
    <col min="15874" max="15874" width="0" hidden="1" customWidth="1"/>
    <col min="15875" max="15875" width="69.85546875" customWidth="1"/>
    <col min="15877" max="15877" width="11.42578125" customWidth="1"/>
    <col min="15878" max="15878" width="10.42578125" customWidth="1"/>
    <col min="15879" max="15879" width="10.140625" customWidth="1"/>
    <col min="15880" max="15880" width="13.5703125" customWidth="1"/>
    <col min="15881" max="15894" width="0" hidden="1" customWidth="1"/>
    <col min="15897" max="15897" width="14.28515625" customWidth="1"/>
    <col min="16129" max="16129" width="5.42578125" bestFit="1" customWidth="1"/>
    <col min="16130" max="16130" width="0" hidden="1" customWidth="1"/>
    <col min="16131" max="16131" width="69.85546875" customWidth="1"/>
    <col min="16133" max="16133" width="11.42578125" customWidth="1"/>
    <col min="16134" max="16134" width="10.42578125" customWidth="1"/>
    <col min="16135" max="16135" width="10.140625" customWidth="1"/>
    <col min="16136" max="16136" width="13.5703125" customWidth="1"/>
    <col min="16137" max="16150" width="0" hidden="1" customWidth="1"/>
    <col min="16153" max="16153" width="14.28515625" customWidth="1"/>
  </cols>
  <sheetData>
    <row r="1" spans="1:9" ht="62.25" customHeight="1" x14ac:dyDescent="0.25">
      <c r="A1" s="168" t="s">
        <v>336</v>
      </c>
      <c r="B1" s="169"/>
      <c r="C1" s="169"/>
      <c r="D1" s="169"/>
      <c r="E1" s="169"/>
      <c r="F1" s="169"/>
      <c r="G1" s="169"/>
      <c r="H1" s="170"/>
    </row>
    <row r="2" spans="1:9" ht="3.75" customHeight="1" thickBot="1" x14ac:dyDescent="0.3">
      <c r="A2" s="101"/>
      <c r="B2" s="102"/>
      <c r="C2" s="102"/>
      <c r="D2" s="102"/>
      <c r="E2" s="102"/>
      <c r="F2" s="102"/>
      <c r="G2" s="102"/>
      <c r="H2" s="103"/>
    </row>
    <row r="3" spans="1:9" ht="20.100000000000001" customHeight="1" thickBot="1" x14ac:dyDescent="0.3">
      <c r="A3" s="104" t="s">
        <v>134</v>
      </c>
      <c r="B3" s="105"/>
      <c r="C3" s="105"/>
      <c r="D3" s="105"/>
      <c r="E3" s="105"/>
      <c r="F3" s="105"/>
      <c r="G3" s="105"/>
      <c r="H3" s="106"/>
    </row>
    <row r="4" spans="1:9" ht="3.75" customHeight="1" thickBot="1" x14ac:dyDescent="0.3">
      <c r="A4" s="44"/>
      <c r="B4" s="44"/>
      <c r="C4" s="44"/>
      <c r="D4" s="44"/>
      <c r="E4" s="45"/>
      <c r="F4" s="45"/>
      <c r="G4" s="45"/>
      <c r="H4" s="45"/>
    </row>
    <row r="5" spans="1:9" ht="16.5" customHeight="1" x14ac:dyDescent="0.25">
      <c r="A5" s="107" t="s">
        <v>333</v>
      </c>
      <c r="B5" s="108"/>
      <c r="C5" s="108"/>
      <c r="D5" s="108"/>
      <c r="E5" s="108"/>
      <c r="F5" s="108"/>
      <c r="G5" s="108"/>
      <c r="H5" s="171"/>
    </row>
    <row r="6" spans="1:9" ht="25.5" customHeight="1" x14ac:dyDescent="0.25">
      <c r="A6" s="95" t="s">
        <v>334</v>
      </c>
      <c r="B6" s="96"/>
      <c r="C6" s="96"/>
      <c r="D6" s="96"/>
      <c r="E6" s="96"/>
      <c r="F6" s="96"/>
      <c r="G6" s="96"/>
      <c r="H6" s="73">
        <v>42555</v>
      </c>
    </row>
    <row r="7" spans="1:9" ht="14.25" customHeight="1" x14ac:dyDescent="0.25">
      <c r="A7" s="95" t="s">
        <v>337</v>
      </c>
      <c r="B7" s="96"/>
      <c r="C7" s="96"/>
      <c r="D7" s="96"/>
      <c r="E7" s="96"/>
      <c r="F7" s="96"/>
      <c r="G7" s="96"/>
      <c r="H7" s="97"/>
    </row>
    <row r="8" spans="1:9" ht="19.5" customHeight="1" thickBot="1" x14ac:dyDescent="0.3">
      <c r="A8" s="98" t="s">
        <v>335</v>
      </c>
      <c r="B8" s="99"/>
      <c r="C8" s="99"/>
      <c r="D8" s="99"/>
      <c r="E8" s="46"/>
      <c r="F8" s="46"/>
      <c r="G8" s="47" t="s">
        <v>135</v>
      </c>
      <c r="H8" s="48">
        <v>0.28560000000000002</v>
      </c>
    </row>
    <row r="9" spans="1:9" ht="3.75" customHeight="1" thickBot="1" x14ac:dyDescent="0.3">
      <c r="A9" s="134"/>
      <c r="B9" s="134"/>
      <c r="C9" s="134"/>
      <c r="D9" s="134"/>
      <c r="E9" s="134"/>
      <c r="F9" s="134"/>
      <c r="G9" s="134"/>
      <c r="H9" s="134"/>
    </row>
    <row r="10" spans="1:9" ht="45.75" customHeight="1" x14ac:dyDescent="0.25">
      <c r="A10" s="160" t="s">
        <v>109</v>
      </c>
      <c r="B10" s="161" t="s">
        <v>136</v>
      </c>
      <c r="C10" s="162" t="s">
        <v>110</v>
      </c>
      <c r="D10" s="162" t="s">
        <v>353</v>
      </c>
      <c r="E10" s="163" t="s">
        <v>137</v>
      </c>
      <c r="F10" s="164" t="s">
        <v>138</v>
      </c>
      <c r="G10" s="164" t="s">
        <v>139</v>
      </c>
      <c r="H10" s="165" t="s">
        <v>140</v>
      </c>
    </row>
    <row r="11" spans="1:9" s="93" customFormat="1" ht="18" customHeight="1" x14ac:dyDescent="0.2">
      <c r="A11" s="146">
        <v>1</v>
      </c>
      <c r="B11" s="135"/>
      <c r="C11" s="136" t="s">
        <v>141</v>
      </c>
      <c r="D11" s="52"/>
      <c r="E11" s="53"/>
      <c r="F11" s="53"/>
      <c r="G11" s="250"/>
      <c r="H11" s="54"/>
    </row>
    <row r="12" spans="1:9" s="86" customFormat="1" ht="132.75" customHeight="1" x14ac:dyDescent="0.2">
      <c r="A12" s="51" t="s">
        <v>142</v>
      </c>
      <c r="B12" s="94" t="s">
        <v>143</v>
      </c>
      <c r="C12" s="138" t="s">
        <v>198</v>
      </c>
      <c r="D12" s="52" t="s">
        <v>144</v>
      </c>
      <c r="E12" s="53">
        <v>1</v>
      </c>
      <c r="F12" s="53">
        <v>250</v>
      </c>
      <c r="G12" s="250"/>
      <c r="H12" s="54">
        <f>ROUND(G12*E12,2)</f>
        <v>0</v>
      </c>
      <c r="I12" s="85"/>
    </row>
    <row r="13" spans="1:9" s="86" customFormat="1" x14ac:dyDescent="0.25">
      <c r="A13" s="51"/>
      <c r="B13" s="94"/>
      <c r="C13" s="139" t="s">
        <v>145</v>
      </c>
      <c r="D13" s="52"/>
      <c r="E13" s="53"/>
      <c r="F13" s="53"/>
      <c r="G13" s="250"/>
      <c r="H13" s="147">
        <f>H12</f>
        <v>0</v>
      </c>
      <c r="I13" s="85"/>
    </row>
    <row r="14" spans="1:9" s="86" customFormat="1" ht="30" x14ac:dyDescent="0.2">
      <c r="A14" s="146">
        <v>2</v>
      </c>
      <c r="B14" s="94"/>
      <c r="C14" s="140" t="s">
        <v>338</v>
      </c>
      <c r="D14" s="52"/>
      <c r="E14" s="53"/>
      <c r="F14" s="53"/>
      <c r="G14" s="250"/>
      <c r="H14" s="148"/>
      <c r="I14" s="85"/>
    </row>
    <row r="15" spans="1:9" s="86" customFormat="1" ht="14.25" x14ac:dyDescent="0.2">
      <c r="A15" s="51" t="s">
        <v>146</v>
      </c>
      <c r="B15" s="94"/>
      <c r="C15" s="87" t="s">
        <v>0</v>
      </c>
      <c r="D15" s="88" t="s">
        <v>1</v>
      </c>
      <c r="E15" s="89">
        <v>4</v>
      </c>
      <c r="F15" s="53"/>
      <c r="G15" s="251"/>
      <c r="H15" s="54">
        <f>ROUND(G15*E15,2)</f>
        <v>0</v>
      </c>
      <c r="I15" s="85"/>
    </row>
    <row r="16" spans="1:9" s="86" customFormat="1" ht="14.25" x14ac:dyDescent="0.2">
      <c r="A16" s="51" t="s">
        <v>147</v>
      </c>
      <c r="B16" s="94"/>
      <c r="C16" s="87" t="s">
        <v>2</v>
      </c>
      <c r="D16" s="88" t="s">
        <v>1</v>
      </c>
      <c r="E16" s="89">
        <v>60</v>
      </c>
      <c r="F16" s="53"/>
      <c r="G16" s="251"/>
      <c r="H16" s="54">
        <f t="shared" ref="H16:H79" si="0">ROUND(G16*E16,2)</f>
        <v>0</v>
      </c>
      <c r="I16" s="85"/>
    </row>
    <row r="17" spans="1:9" s="86" customFormat="1" ht="14.25" x14ac:dyDescent="0.2">
      <c r="A17" s="51" t="s">
        <v>148</v>
      </c>
      <c r="B17" s="94"/>
      <c r="C17" s="87" t="s">
        <v>3</v>
      </c>
      <c r="D17" s="88" t="s">
        <v>1</v>
      </c>
      <c r="E17" s="89">
        <v>40</v>
      </c>
      <c r="F17" s="53"/>
      <c r="G17" s="251"/>
      <c r="H17" s="54">
        <f t="shared" si="0"/>
        <v>0</v>
      </c>
      <c r="I17" s="85"/>
    </row>
    <row r="18" spans="1:9" s="86" customFormat="1" ht="14.25" x14ac:dyDescent="0.2">
      <c r="A18" s="51" t="s">
        <v>149</v>
      </c>
      <c r="B18" s="94"/>
      <c r="C18" s="87" t="s">
        <v>4</v>
      </c>
      <c r="D18" s="88" t="s">
        <v>1</v>
      </c>
      <c r="E18" s="89">
        <v>15</v>
      </c>
      <c r="F18" s="53"/>
      <c r="G18" s="251"/>
      <c r="H18" s="54">
        <f t="shared" si="0"/>
        <v>0</v>
      </c>
      <c r="I18" s="85"/>
    </row>
    <row r="19" spans="1:9" s="86" customFormat="1" ht="14.25" x14ac:dyDescent="0.2">
      <c r="A19" s="51" t="s">
        <v>150</v>
      </c>
      <c r="B19" s="94"/>
      <c r="C19" s="87" t="s">
        <v>291</v>
      </c>
      <c r="D19" s="88" t="s">
        <v>1</v>
      </c>
      <c r="E19" s="89">
        <v>8</v>
      </c>
      <c r="F19" s="53"/>
      <c r="G19" s="251"/>
      <c r="H19" s="54">
        <f t="shared" si="0"/>
        <v>0</v>
      </c>
      <c r="I19" s="85"/>
    </row>
    <row r="20" spans="1:9" s="86" customFormat="1" ht="14.25" x14ac:dyDescent="0.2">
      <c r="A20" s="51" t="s">
        <v>151</v>
      </c>
      <c r="B20" s="94"/>
      <c r="C20" s="87" t="s">
        <v>5</v>
      </c>
      <c r="D20" s="88" t="s">
        <v>1</v>
      </c>
      <c r="E20" s="89">
        <v>40</v>
      </c>
      <c r="F20" s="53"/>
      <c r="G20" s="251"/>
      <c r="H20" s="54">
        <f t="shared" si="0"/>
        <v>0</v>
      </c>
      <c r="I20" s="85"/>
    </row>
    <row r="21" spans="1:9" s="86" customFormat="1" ht="14.25" x14ac:dyDescent="0.2">
      <c r="A21" s="51" t="s">
        <v>158</v>
      </c>
      <c r="B21" s="94"/>
      <c r="C21" s="87" t="s">
        <v>7</v>
      </c>
      <c r="D21" s="88" t="s">
        <v>1</v>
      </c>
      <c r="E21" s="89">
        <v>60</v>
      </c>
      <c r="F21" s="53"/>
      <c r="G21" s="251"/>
      <c r="H21" s="54">
        <f t="shared" si="0"/>
        <v>0</v>
      </c>
      <c r="I21" s="85"/>
    </row>
    <row r="22" spans="1:9" s="86" customFormat="1" ht="14.25" x14ac:dyDescent="0.2">
      <c r="A22" s="51" t="s">
        <v>159</v>
      </c>
      <c r="B22" s="94"/>
      <c r="C22" s="87" t="s">
        <v>8</v>
      </c>
      <c r="D22" s="88" t="s">
        <v>1</v>
      </c>
      <c r="E22" s="89">
        <v>75</v>
      </c>
      <c r="F22" s="53"/>
      <c r="G22" s="251"/>
      <c r="H22" s="54">
        <f t="shared" si="0"/>
        <v>0</v>
      </c>
      <c r="I22" s="85"/>
    </row>
    <row r="23" spans="1:9" s="86" customFormat="1" ht="14.25" x14ac:dyDescent="0.2">
      <c r="A23" s="51" t="s">
        <v>160</v>
      </c>
      <c r="B23" s="94"/>
      <c r="C23" s="87" t="s">
        <v>10</v>
      </c>
      <c r="D23" s="88" t="s">
        <v>11</v>
      </c>
      <c r="E23" s="89">
        <v>4</v>
      </c>
      <c r="F23" s="53"/>
      <c r="G23" s="251"/>
      <c r="H23" s="54">
        <f t="shared" si="0"/>
        <v>0</v>
      </c>
      <c r="I23" s="85"/>
    </row>
    <row r="24" spans="1:9" s="86" customFormat="1" ht="14.25" x14ac:dyDescent="0.2">
      <c r="A24" s="51" t="s">
        <v>161</v>
      </c>
      <c r="B24" s="94"/>
      <c r="C24" s="87" t="s">
        <v>12</v>
      </c>
      <c r="D24" s="88" t="s">
        <v>1</v>
      </c>
      <c r="E24" s="89">
        <v>12</v>
      </c>
      <c r="F24" s="53"/>
      <c r="G24" s="251"/>
      <c r="H24" s="54">
        <f t="shared" si="0"/>
        <v>0</v>
      </c>
      <c r="I24" s="85"/>
    </row>
    <row r="25" spans="1:9" s="86" customFormat="1" ht="14.25" x14ac:dyDescent="0.2">
      <c r="A25" s="51" t="s">
        <v>162</v>
      </c>
      <c r="B25" s="94"/>
      <c r="C25" s="87" t="s">
        <v>13</v>
      </c>
      <c r="D25" s="88" t="s">
        <v>1</v>
      </c>
      <c r="E25" s="89">
        <v>280</v>
      </c>
      <c r="F25" s="53"/>
      <c r="G25" s="251"/>
      <c r="H25" s="54">
        <f t="shared" si="0"/>
        <v>0</v>
      </c>
      <c r="I25" s="85"/>
    </row>
    <row r="26" spans="1:9" s="86" customFormat="1" ht="14.25" x14ac:dyDescent="0.2">
      <c r="A26" s="51" t="s">
        <v>163</v>
      </c>
      <c r="B26" s="94"/>
      <c r="C26" s="87" t="s">
        <v>14</v>
      </c>
      <c r="D26" s="88" t="s">
        <v>1</v>
      </c>
      <c r="E26" s="89">
        <v>75</v>
      </c>
      <c r="F26" s="53"/>
      <c r="G26" s="251"/>
      <c r="H26" s="54">
        <f t="shared" si="0"/>
        <v>0</v>
      </c>
      <c r="I26" s="85"/>
    </row>
    <row r="27" spans="1:9" s="86" customFormat="1" ht="14.25" x14ac:dyDescent="0.2">
      <c r="A27" s="51" t="s">
        <v>164</v>
      </c>
      <c r="B27" s="94"/>
      <c r="C27" s="87" t="s">
        <v>15</v>
      </c>
      <c r="D27" s="88" t="s">
        <v>1</v>
      </c>
      <c r="E27" s="89">
        <v>12</v>
      </c>
      <c r="F27" s="53"/>
      <c r="G27" s="251"/>
      <c r="H27" s="54">
        <f t="shared" si="0"/>
        <v>0</v>
      </c>
      <c r="I27" s="85"/>
    </row>
    <row r="28" spans="1:9" s="86" customFormat="1" ht="14.25" x14ac:dyDescent="0.2">
      <c r="A28" s="51" t="s">
        <v>165</v>
      </c>
      <c r="B28" s="94"/>
      <c r="C28" s="87" t="s">
        <v>16</v>
      </c>
      <c r="D28" s="88" t="s">
        <v>1</v>
      </c>
      <c r="E28" s="89">
        <v>29</v>
      </c>
      <c r="F28" s="53"/>
      <c r="G28" s="251"/>
      <c r="H28" s="54">
        <f t="shared" si="0"/>
        <v>0</v>
      </c>
      <c r="I28" s="85"/>
    </row>
    <row r="29" spans="1:9" s="86" customFormat="1" ht="14.25" x14ac:dyDescent="0.2">
      <c r="A29" s="51" t="s">
        <v>166</v>
      </c>
      <c r="B29" s="94"/>
      <c r="C29" s="87" t="s">
        <v>17</v>
      </c>
      <c r="D29" s="88" t="s">
        <v>1</v>
      </c>
      <c r="E29" s="89">
        <v>12</v>
      </c>
      <c r="F29" s="53"/>
      <c r="G29" s="251"/>
      <c r="H29" s="54">
        <f t="shared" si="0"/>
        <v>0</v>
      </c>
      <c r="I29" s="85"/>
    </row>
    <row r="30" spans="1:9" s="86" customFormat="1" ht="14.25" x14ac:dyDescent="0.2">
      <c r="A30" s="51" t="s">
        <v>167</v>
      </c>
      <c r="B30" s="94"/>
      <c r="C30" s="87" t="s">
        <v>18</v>
      </c>
      <c r="D30" s="88" t="s">
        <v>19</v>
      </c>
      <c r="E30" s="89">
        <v>10</v>
      </c>
      <c r="F30" s="53"/>
      <c r="G30" s="251"/>
      <c r="H30" s="54">
        <f t="shared" si="0"/>
        <v>0</v>
      </c>
      <c r="I30" s="85"/>
    </row>
    <row r="31" spans="1:9" s="86" customFormat="1" ht="14.25" x14ac:dyDescent="0.2">
      <c r="A31" s="51" t="s">
        <v>168</v>
      </c>
      <c r="B31" s="94"/>
      <c r="C31" s="87" t="s">
        <v>20</v>
      </c>
      <c r="D31" s="88" t="s">
        <v>1</v>
      </c>
      <c r="E31" s="89">
        <v>30</v>
      </c>
      <c r="F31" s="53"/>
      <c r="G31" s="251"/>
      <c r="H31" s="54">
        <f t="shared" si="0"/>
        <v>0</v>
      </c>
      <c r="I31" s="85"/>
    </row>
    <row r="32" spans="1:9" s="86" customFormat="1" ht="14.25" x14ac:dyDescent="0.2">
      <c r="A32" s="51" t="s">
        <v>169</v>
      </c>
      <c r="B32" s="94"/>
      <c r="C32" s="87" t="s">
        <v>21</v>
      </c>
      <c r="D32" s="88" t="s">
        <v>1</v>
      </c>
      <c r="E32" s="89">
        <v>18</v>
      </c>
      <c r="F32" s="53"/>
      <c r="G32" s="251"/>
      <c r="H32" s="54">
        <f t="shared" si="0"/>
        <v>0</v>
      </c>
      <c r="I32" s="85"/>
    </row>
    <row r="33" spans="1:9" s="86" customFormat="1" ht="14.25" x14ac:dyDescent="0.2">
      <c r="A33" s="51" t="s">
        <v>170</v>
      </c>
      <c r="B33" s="94"/>
      <c r="C33" s="87" t="s">
        <v>292</v>
      </c>
      <c r="D33" s="88" t="s">
        <v>1</v>
      </c>
      <c r="E33" s="89">
        <v>10</v>
      </c>
      <c r="F33" s="53"/>
      <c r="G33" s="251"/>
      <c r="H33" s="54">
        <f t="shared" si="0"/>
        <v>0</v>
      </c>
      <c r="I33" s="85"/>
    </row>
    <row r="34" spans="1:9" s="86" customFormat="1" ht="14.25" x14ac:dyDescent="0.2">
      <c r="A34" s="51" t="s">
        <v>171</v>
      </c>
      <c r="B34" s="94"/>
      <c r="C34" s="87" t="s">
        <v>22</v>
      </c>
      <c r="D34" s="88" t="s">
        <v>11</v>
      </c>
      <c r="E34" s="89">
        <v>5</v>
      </c>
      <c r="F34" s="53"/>
      <c r="G34" s="251"/>
      <c r="H34" s="54">
        <f t="shared" si="0"/>
        <v>0</v>
      </c>
      <c r="I34" s="85"/>
    </row>
    <row r="35" spans="1:9" s="86" customFormat="1" ht="14.25" x14ac:dyDescent="0.2">
      <c r="A35" s="51" t="s">
        <v>172</v>
      </c>
      <c r="B35" s="94"/>
      <c r="C35" s="87" t="s">
        <v>23</v>
      </c>
      <c r="D35" s="88" t="s">
        <v>9</v>
      </c>
      <c r="E35" s="89">
        <v>75</v>
      </c>
      <c r="F35" s="53"/>
      <c r="G35" s="251"/>
      <c r="H35" s="54">
        <f t="shared" si="0"/>
        <v>0</v>
      </c>
      <c r="I35" s="85"/>
    </row>
    <row r="36" spans="1:9" s="86" customFormat="1" ht="14.25" x14ac:dyDescent="0.2">
      <c r="A36" s="51" t="s">
        <v>173</v>
      </c>
      <c r="B36" s="94"/>
      <c r="C36" s="87" t="s">
        <v>24</v>
      </c>
      <c r="D36" s="88" t="s">
        <v>9</v>
      </c>
      <c r="E36" s="89">
        <v>455</v>
      </c>
      <c r="F36" s="53"/>
      <c r="G36" s="251"/>
      <c r="H36" s="54">
        <f t="shared" si="0"/>
        <v>0</v>
      </c>
      <c r="I36" s="85"/>
    </row>
    <row r="37" spans="1:9" s="86" customFormat="1" ht="14.25" x14ac:dyDescent="0.2">
      <c r="A37" s="51" t="s">
        <v>174</v>
      </c>
      <c r="B37" s="94"/>
      <c r="C37" s="87" t="s">
        <v>25</v>
      </c>
      <c r="D37" s="88" t="s">
        <v>26</v>
      </c>
      <c r="E37" s="89">
        <v>15</v>
      </c>
      <c r="F37" s="53"/>
      <c r="G37" s="251"/>
      <c r="H37" s="54">
        <f t="shared" si="0"/>
        <v>0</v>
      </c>
      <c r="I37" s="85"/>
    </row>
    <row r="38" spans="1:9" s="86" customFormat="1" ht="14.25" x14ac:dyDescent="0.2">
      <c r="A38" s="51" t="s">
        <v>175</v>
      </c>
      <c r="B38" s="94"/>
      <c r="C38" s="87" t="s">
        <v>27</v>
      </c>
      <c r="D38" s="88" t="s">
        <v>28</v>
      </c>
      <c r="E38" s="89">
        <v>3250</v>
      </c>
      <c r="F38" s="53"/>
      <c r="G38" s="251"/>
      <c r="H38" s="54">
        <f t="shared" si="0"/>
        <v>0</v>
      </c>
      <c r="I38" s="85"/>
    </row>
    <row r="39" spans="1:9" s="86" customFormat="1" ht="14.25" x14ac:dyDescent="0.2">
      <c r="A39" s="51" t="s">
        <v>176</v>
      </c>
      <c r="B39" s="94"/>
      <c r="C39" s="87" t="s">
        <v>29</v>
      </c>
      <c r="D39" s="88" t="s">
        <v>28</v>
      </c>
      <c r="E39" s="89">
        <v>18</v>
      </c>
      <c r="F39" s="53"/>
      <c r="G39" s="251"/>
      <c r="H39" s="54">
        <f t="shared" si="0"/>
        <v>0</v>
      </c>
      <c r="I39" s="85"/>
    </row>
    <row r="40" spans="1:9" s="86" customFormat="1" ht="14.25" x14ac:dyDescent="0.2">
      <c r="A40" s="51" t="s">
        <v>177</v>
      </c>
      <c r="B40" s="94"/>
      <c r="C40" s="87" t="s">
        <v>293</v>
      </c>
      <c r="D40" s="88" t="s">
        <v>28</v>
      </c>
      <c r="E40" s="89">
        <v>350</v>
      </c>
      <c r="F40" s="53"/>
      <c r="G40" s="251"/>
      <c r="H40" s="54">
        <f t="shared" si="0"/>
        <v>0</v>
      </c>
      <c r="I40" s="85"/>
    </row>
    <row r="41" spans="1:9" s="86" customFormat="1" ht="14.25" x14ac:dyDescent="0.2">
      <c r="A41" s="51" t="s">
        <v>178</v>
      </c>
      <c r="B41" s="94"/>
      <c r="C41" s="90" t="s">
        <v>294</v>
      </c>
      <c r="D41" s="91" t="s">
        <v>28</v>
      </c>
      <c r="E41" s="92">
        <v>321</v>
      </c>
      <c r="F41" s="53"/>
      <c r="G41" s="252"/>
      <c r="H41" s="54">
        <f t="shared" si="0"/>
        <v>0</v>
      </c>
      <c r="I41" s="85"/>
    </row>
    <row r="42" spans="1:9" s="86" customFormat="1" ht="14.25" x14ac:dyDescent="0.2">
      <c r="A42" s="51" t="s">
        <v>179</v>
      </c>
      <c r="B42" s="94"/>
      <c r="C42" s="87" t="s">
        <v>295</v>
      </c>
      <c r="D42" s="88" t="s">
        <v>31</v>
      </c>
      <c r="E42" s="89">
        <v>9</v>
      </c>
      <c r="F42" s="53"/>
      <c r="G42" s="251"/>
      <c r="H42" s="54">
        <f t="shared" si="0"/>
        <v>0</v>
      </c>
      <c r="I42" s="85"/>
    </row>
    <row r="43" spans="1:9" s="86" customFormat="1" ht="14.25" x14ac:dyDescent="0.2">
      <c r="A43" s="51" t="s">
        <v>180</v>
      </c>
      <c r="B43" s="94"/>
      <c r="C43" s="87" t="s">
        <v>32</v>
      </c>
      <c r="D43" s="88" t="s">
        <v>26</v>
      </c>
      <c r="E43" s="89">
        <v>435</v>
      </c>
      <c r="F43" s="53"/>
      <c r="G43" s="251"/>
      <c r="H43" s="54">
        <f t="shared" si="0"/>
        <v>0</v>
      </c>
      <c r="I43" s="85"/>
    </row>
    <row r="44" spans="1:9" s="86" customFormat="1" ht="14.25" x14ac:dyDescent="0.2">
      <c r="A44" s="51" t="s">
        <v>181</v>
      </c>
      <c r="B44" s="94"/>
      <c r="C44" s="87" t="s">
        <v>33</v>
      </c>
      <c r="D44" s="88" t="s">
        <v>26</v>
      </c>
      <c r="E44" s="89">
        <v>755</v>
      </c>
      <c r="F44" s="53"/>
      <c r="G44" s="251"/>
      <c r="H44" s="54">
        <f t="shared" si="0"/>
        <v>0</v>
      </c>
      <c r="I44" s="85"/>
    </row>
    <row r="45" spans="1:9" s="86" customFormat="1" ht="14.25" x14ac:dyDescent="0.2">
      <c r="A45" s="51" t="s">
        <v>182</v>
      </c>
      <c r="B45" s="94"/>
      <c r="C45" s="87" t="s">
        <v>296</v>
      </c>
      <c r="D45" s="88" t="s">
        <v>26</v>
      </c>
      <c r="E45" s="89">
        <v>275</v>
      </c>
      <c r="F45" s="53"/>
      <c r="G45" s="251"/>
      <c r="H45" s="54">
        <f t="shared" si="0"/>
        <v>0</v>
      </c>
      <c r="I45" s="85"/>
    </row>
    <row r="46" spans="1:9" s="86" customFormat="1" ht="14.25" x14ac:dyDescent="0.2">
      <c r="A46" s="51" t="s">
        <v>183</v>
      </c>
      <c r="B46" s="94"/>
      <c r="C46" s="90" t="s">
        <v>297</v>
      </c>
      <c r="D46" s="91" t="s">
        <v>1</v>
      </c>
      <c r="E46" s="92">
        <v>2</v>
      </c>
      <c r="F46" s="53"/>
      <c r="G46" s="252"/>
      <c r="H46" s="54">
        <f t="shared" si="0"/>
        <v>0</v>
      </c>
      <c r="I46" s="85"/>
    </row>
    <row r="47" spans="1:9" s="86" customFormat="1" ht="14.25" x14ac:dyDescent="0.2">
      <c r="A47" s="51" t="s">
        <v>184</v>
      </c>
      <c r="B47" s="94"/>
      <c r="C47" s="90" t="s">
        <v>298</v>
      </c>
      <c r="D47" s="91" t="s">
        <v>1</v>
      </c>
      <c r="E47" s="92">
        <v>2</v>
      </c>
      <c r="F47" s="53"/>
      <c r="G47" s="252"/>
      <c r="H47" s="54">
        <f t="shared" si="0"/>
        <v>0</v>
      </c>
      <c r="I47" s="85"/>
    </row>
    <row r="48" spans="1:9" s="86" customFormat="1" ht="14.25" x14ac:dyDescent="0.2">
      <c r="A48" s="51" t="s">
        <v>185</v>
      </c>
      <c r="B48" s="94"/>
      <c r="C48" s="87" t="s">
        <v>34</v>
      </c>
      <c r="D48" s="88" t="s">
        <v>1</v>
      </c>
      <c r="E48" s="89">
        <v>4</v>
      </c>
      <c r="F48" s="53"/>
      <c r="G48" s="251"/>
      <c r="H48" s="54">
        <f t="shared" si="0"/>
        <v>0</v>
      </c>
      <c r="I48" s="85"/>
    </row>
    <row r="49" spans="1:9" s="86" customFormat="1" ht="14.25" x14ac:dyDescent="0.2">
      <c r="A49" s="51" t="s">
        <v>186</v>
      </c>
      <c r="B49" s="94"/>
      <c r="C49" s="87" t="s">
        <v>35</v>
      </c>
      <c r="D49" s="88" t="s">
        <v>1</v>
      </c>
      <c r="E49" s="89">
        <v>60</v>
      </c>
      <c r="F49" s="53"/>
      <c r="G49" s="251"/>
      <c r="H49" s="54">
        <f t="shared" si="0"/>
        <v>0</v>
      </c>
      <c r="I49" s="85"/>
    </row>
    <row r="50" spans="1:9" s="86" customFormat="1" ht="14.25" x14ac:dyDescent="0.2">
      <c r="A50" s="51" t="s">
        <v>187</v>
      </c>
      <c r="B50" s="94"/>
      <c r="C50" s="87" t="s">
        <v>299</v>
      </c>
      <c r="D50" s="88" t="s">
        <v>1</v>
      </c>
      <c r="E50" s="89">
        <v>4</v>
      </c>
      <c r="F50" s="53"/>
      <c r="G50" s="251"/>
      <c r="H50" s="54">
        <f t="shared" si="0"/>
        <v>0</v>
      </c>
      <c r="I50" s="85"/>
    </row>
    <row r="51" spans="1:9" s="86" customFormat="1" ht="14.25" x14ac:dyDescent="0.2">
      <c r="A51" s="51" t="s">
        <v>188</v>
      </c>
      <c r="B51" s="94"/>
      <c r="C51" s="87" t="s">
        <v>300</v>
      </c>
      <c r="D51" s="88" t="s">
        <v>1</v>
      </c>
      <c r="E51" s="89">
        <v>4</v>
      </c>
      <c r="F51" s="53"/>
      <c r="G51" s="251"/>
      <c r="H51" s="54">
        <f t="shared" si="0"/>
        <v>0</v>
      </c>
      <c r="I51" s="85"/>
    </row>
    <row r="52" spans="1:9" s="86" customFormat="1" ht="14.25" x14ac:dyDescent="0.2">
      <c r="A52" s="51" t="s">
        <v>189</v>
      </c>
      <c r="B52" s="94"/>
      <c r="C52" s="87" t="s">
        <v>301</v>
      </c>
      <c r="D52" s="88" t="s">
        <v>1</v>
      </c>
      <c r="E52" s="89">
        <v>6</v>
      </c>
      <c r="F52" s="53"/>
      <c r="G52" s="251"/>
      <c r="H52" s="54">
        <f t="shared" si="0"/>
        <v>0</v>
      </c>
      <c r="I52" s="85"/>
    </row>
    <row r="53" spans="1:9" s="86" customFormat="1" ht="14.25" x14ac:dyDescent="0.2">
      <c r="A53" s="51" t="s">
        <v>190</v>
      </c>
      <c r="B53" s="94"/>
      <c r="C53" s="87" t="s">
        <v>36</v>
      </c>
      <c r="D53" s="88" t="s">
        <v>1</v>
      </c>
      <c r="E53" s="89">
        <v>18</v>
      </c>
      <c r="F53" s="53"/>
      <c r="G53" s="251"/>
      <c r="H53" s="54">
        <f t="shared" si="0"/>
        <v>0</v>
      </c>
      <c r="I53" s="85"/>
    </row>
    <row r="54" spans="1:9" s="86" customFormat="1" ht="14.25" x14ac:dyDescent="0.2">
      <c r="A54" s="51" t="s">
        <v>191</v>
      </c>
      <c r="B54" s="94"/>
      <c r="C54" s="87" t="s">
        <v>37</v>
      </c>
      <c r="D54" s="88" t="s">
        <v>38</v>
      </c>
      <c r="E54" s="89">
        <v>25</v>
      </c>
      <c r="F54" s="53"/>
      <c r="G54" s="251"/>
      <c r="H54" s="54">
        <f t="shared" si="0"/>
        <v>0</v>
      </c>
      <c r="I54" s="85"/>
    </row>
    <row r="55" spans="1:9" s="86" customFormat="1" ht="14.25" x14ac:dyDescent="0.2">
      <c r="A55" s="51" t="s">
        <v>192</v>
      </c>
      <c r="B55" s="94"/>
      <c r="C55" s="87" t="s">
        <v>39</v>
      </c>
      <c r="D55" s="88" t="s">
        <v>1</v>
      </c>
      <c r="E55" s="89">
        <v>6</v>
      </c>
      <c r="F55" s="53"/>
      <c r="G55" s="251"/>
      <c r="H55" s="54">
        <f t="shared" si="0"/>
        <v>0</v>
      </c>
      <c r="I55" s="85"/>
    </row>
    <row r="56" spans="1:9" s="86" customFormat="1" ht="14.25" x14ac:dyDescent="0.2">
      <c r="A56" s="51" t="s">
        <v>193</v>
      </c>
      <c r="B56" s="94"/>
      <c r="C56" s="87" t="s">
        <v>40</v>
      </c>
      <c r="D56" s="88" t="s">
        <v>1</v>
      </c>
      <c r="E56" s="89">
        <v>4</v>
      </c>
      <c r="F56" s="53"/>
      <c r="G56" s="251"/>
      <c r="H56" s="54">
        <f t="shared" si="0"/>
        <v>0</v>
      </c>
      <c r="I56" s="85"/>
    </row>
    <row r="57" spans="1:9" s="86" customFormat="1" ht="14.25" x14ac:dyDescent="0.2">
      <c r="A57" s="51" t="s">
        <v>194</v>
      </c>
      <c r="B57" s="94"/>
      <c r="C57" s="87" t="s">
        <v>41</v>
      </c>
      <c r="D57" s="88" t="s">
        <v>1</v>
      </c>
      <c r="E57" s="89">
        <v>16</v>
      </c>
      <c r="F57" s="53"/>
      <c r="G57" s="251"/>
      <c r="H57" s="54">
        <f t="shared" si="0"/>
        <v>0</v>
      </c>
      <c r="I57" s="85"/>
    </row>
    <row r="58" spans="1:9" s="86" customFormat="1" ht="14.25" x14ac:dyDescent="0.2">
      <c r="A58" s="51" t="s">
        <v>195</v>
      </c>
      <c r="B58" s="94"/>
      <c r="C58" s="87" t="s">
        <v>42</v>
      </c>
      <c r="D58" s="88" t="s">
        <v>1</v>
      </c>
      <c r="E58" s="89">
        <v>28</v>
      </c>
      <c r="F58" s="53"/>
      <c r="G58" s="251"/>
      <c r="H58" s="54">
        <f t="shared" si="0"/>
        <v>0</v>
      </c>
      <c r="I58" s="85"/>
    </row>
    <row r="59" spans="1:9" s="86" customFormat="1" ht="14.25" x14ac:dyDescent="0.2">
      <c r="A59" s="51" t="s">
        <v>196</v>
      </c>
      <c r="B59" s="94"/>
      <c r="C59" s="87" t="s">
        <v>44</v>
      </c>
      <c r="D59" s="88" t="s">
        <v>1</v>
      </c>
      <c r="E59" s="89">
        <v>22</v>
      </c>
      <c r="F59" s="53"/>
      <c r="G59" s="251"/>
      <c r="H59" s="54">
        <f t="shared" si="0"/>
        <v>0</v>
      </c>
      <c r="I59" s="85"/>
    </row>
    <row r="60" spans="1:9" s="86" customFormat="1" ht="14.25" x14ac:dyDescent="0.2">
      <c r="A60" s="51" t="s">
        <v>197</v>
      </c>
      <c r="B60" s="94"/>
      <c r="C60" s="87" t="s">
        <v>45</v>
      </c>
      <c r="D60" s="88" t="s">
        <v>1</v>
      </c>
      <c r="E60" s="89">
        <v>12</v>
      </c>
      <c r="F60" s="53"/>
      <c r="G60" s="251"/>
      <c r="H60" s="54">
        <f t="shared" si="0"/>
        <v>0</v>
      </c>
      <c r="I60" s="85"/>
    </row>
    <row r="61" spans="1:9" s="86" customFormat="1" ht="14.25" x14ac:dyDescent="0.2">
      <c r="A61" s="51" t="s">
        <v>203</v>
      </c>
      <c r="B61" s="94"/>
      <c r="C61" s="87" t="s">
        <v>46</v>
      </c>
      <c r="D61" s="88" t="s">
        <v>1</v>
      </c>
      <c r="E61" s="89">
        <v>4</v>
      </c>
      <c r="F61" s="53"/>
      <c r="G61" s="251"/>
      <c r="H61" s="54">
        <f t="shared" si="0"/>
        <v>0</v>
      </c>
      <c r="I61" s="85"/>
    </row>
    <row r="62" spans="1:9" s="86" customFormat="1" ht="14.25" x14ac:dyDescent="0.2">
      <c r="A62" s="51" t="s">
        <v>204</v>
      </c>
      <c r="B62" s="94"/>
      <c r="C62" s="87" t="s">
        <v>47</v>
      </c>
      <c r="D62" s="88" t="s">
        <v>1</v>
      </c>
      <c r="E62" s="89">
        <v>20</v>
      </c>
      <c r="F62" s="53"/>
      <c r="G62" s="251"/>
      <c r="H62" s="54">
        <f t="shared" si="0"/>
        <v>0</v>
      </c>
      <c r="I62" s="85"/>
    </row>
    <row r="63" spans="1:9" s="86" customFormat="1" ht="14.25" x14ac:dyDescent="0.2">
      <c r="A63" s="51" t="s">
        <v>205</v>
      </c>
      <c r="B63" s="94"/>
      <c r="C63" s="87" t="s">
        <v>48</v>
      </c>
      <c r="D63" s="88" t="s">
        <v>1</v>
      </c>
      <c r="E63" s="89">
        <v>8</v>
      </c>
      <c r="F63" s="53"/>
      <c r="G63" s="251"/>
      <c r="H63" s="54">
        <f t="shared" si="0"/>
        <v>0</v>
      </c>
      <c r="I63" s="85"/>
    </row>
    <row r="64" spans="1:9" s="86" customFormat="1" ht="14.25" x14ac:dyDescent="0.2">
      <c r="A64" s="51" t="s">
        <v>206</v>
      </c>
      <c r="B64" s="94"/>
      <c r="C64" s="87" t="s">
        <v>302</v>
      </c>
      <c r="D64" s="88" t="s">
        <v>1</v>
      </c>
      <c r="E64" s="89">
        <v>8</v>
      </c>
      <c r="F64" s="53"/>
      <c r="G64" s="251"/>
      <c r="H64" s="54">
        <f t="shared" si="0"/>
        <v>0</v>
      </c>
      <c r="I64" s="85"/>
    </row>
    <row r="65" spans="1:9" s="86" customFormat="1" ht="14.25" x14ac:dyDescent="0.2">
      <c r="A65" s="51" t="s">
        <v>207</v>
      </c>
      <c r="B65" s="94"/>
      <c r="C65" s="87" t="s">
        <v>49</v>
      </c>
      <c r="D65" s="88" t="s">
        <v>50</v>
      </c>
      <c r="E65" s="89">
        <v>15</v>
      </c>
      <c r="F65" s="53"/>
      <c r="G65" s="251"/>
      <c r="H65" s="54">
        <f t="shared" si="0"/>
        <v>0</v>
      </c>
      <c r="I65" s="85"/>
    </row>
    <row r="66" spans="1:9" s="86" customFormat="1" ht="14.25" x14ac:dyDescent="0.2">
      <c r="A66" s="51" t="s">
        <v>208</v>
      </c>
      <c r="B66" s="94"/>
      <c r="C66" s="87" t="s">
        <v>51</v>
      </c>
      <c r="D66" s="88" t="s">
        <v>1</v>
      </c>
      <c r="E66" s="89">
        <v>12</v>
      </c>
      <c r="F66" s="53"/>
      <c r="G66" s="251"/>
      <c r="H66" s="54">
        <f t="shared" si="0"/>
        <v>0</v>
      </c>
      <c r="I66" s="85"/>
    </row>
    <row r="67" spans="1:9" s="86" customFormat="1" ht="14.25" x14ac:dyDescent="0.2">
      <c r="A67" s="51" t="s">
        <v>209</v>
      </c>
      <c r="B67" s="94"/>
      <c r="C67" s="87" t="s">
        <v>52</v>
      </c>
      <c r="D67" s="88" t="s">
        <v>1</v>
      </c>
      <c r="E67" s="89">
        <v>15</v>
      </c>
      <c r="F67" s="53"/>
      <c r="G67" s="251"/>
      <c r="H67" s="54">
        <f t="shared" si="0"/>
        <v>0</v>
      </c>
      <c r="I67" s="85"/>
    </row>
    <row r="68" spans="1:9" s="86" customFormat="1" ht="14.25" x14ac:dyDescent="0.2">
      <c r="A68" s="51" t="s">
        <v>210</v>
      </c>
      <c r="B68" s="94"/>
      <c r="C68" s="90" t="s">
        <v>303</v>
      </c>
      <c r="D68" s="91" t="s">
        <v>304</v>
      </c>
      <c r="E68" s="92">
        <v>4.5</v>
      </c>
      <c r="F68" s="53"/>
      <c r="G68" s="252"/>
      <c r="H68" s="54">
        <f t="shared" si="0"/>
        <v>0</v>
      </c>
      <c r="I68" s="85"/>
    </row>
    <row r="69" spans="1:9" s="86" customFormat="1" ht="14.25" x14ac:dyDescent="0.2">
      <c r="A69" s="51" t="s">
        <v>211</v>
      </c>
      <c r="B69" s="94"/>
      <c r="C69" s="87" t="s">
        <v>53</v>
      </c>
      <c r="D69" s="88" t="s">
        <v>1</v>
      </c>
      <c r="E69" s="89">
        <v>105</v>
      </c>
      <c r="F69" s="53"/>
      <c r="G69" s="251"/>
      <c r="H69" s="54">
        <f t="shared" si="0"/>
        <v>0</v>
      </c>
      <c r="I69" s="85"/>
    </row>
    <row r="70" spans="1:9" s="86" customFormat="1" ht="14.25" x14ac:dyDescent="0.2">
      <c r="A70" s="51" t="s">
        <v>212</v>
      </c>
      <c r="B70" s="94"/>
      <c r="C70" s="87" t="s">
        <v>54</v>
      </c>
      <c r="D70" s="88" t="s">
        <v>1</v>
      </c>
      <c r="E70" s="89">
        <v>9</v>
      </c>
      <c r="F70" s="53"/>
      <c r="G70" s="251"/>
      <c r="H70" s="54">
        <f t="shared" si="0"/>
        <v>0</v>
      </c>
      <c r="I70" s="85"/>
    </row>
    <row r="71" spans="1:9" s="86" customFormat="1" ht="14.25" x14ac:dyDescent="0.2">
      <c r="A71" s="51" t="s">
        <v>213</v>
      </c>
      <c r="B71" s="94"/>
      <c r="C71" s="87" t="s">
        <v>55</v>
      </c>
      <c r="D71" s="88" t="s">
        <v>1</v>
      </c>
      <c r="E71" s="89">
        <v>45</v>
      </c>
      <c r="F71" s="53"/>
      <c r="G71" s="251"/>
      <c r="H71" s="54">
        <f t="shared" si="0"/>
        <v>0</v>
      </c>
      <c r="I71" s="85"/>
    </row>
    <row r="72" spans="1:9" s="86" customFormat="1" ht="14.25" x14ac:dyDescent="0.2">
      <c r="A72" s="51" t="s">
        <v>214</v>
      </c>
      <c r="B72" s="94"/>
      <c r="C72" s="87" t="s">
        <v>56</v>
      </c>
      <c r="D72" s="88" t="s">
        <v>1</v>
      </c>
      <c r="E72" s="89">
        <v>42</v>
      </c>
      <c r="F72" s="53"/>
      <c r="G72" s="251"/>
      <c r="H72" s="54">
        <f t="shared" si="0"/>
        <v>0</v>
      </c>
      <c r="I72" s="85"/>
    </row>
    <row r="73" spans="1:9" s="86" customFormat="1" ht="14.25" x14ac:dyDescent="0.2">
      <c r="A73" s="51" t="s">
        <v>215</v>
      </c>
      <c r="B73" s="94"/>
      <c r="C73" s="87" t="s">
        <v>305</v>
      </c>
      <c r="D73" s="88" t="s">
        <v>1</v>
      </c>
      <c r="E73" s="89">
        <v>6</v>
      </c>
      <c r="F73" s="53"/>
      <c r="G73" s="251"/>
      <c r="H73" s="54">
        <f t="shared" si="0"/>
        <v>0</v>
      </c>
      <c r="I73" s="85"/>
    </row>
    <row r="74" spans="1:9" s="86" customFormat="1" ht="14.25" x14ac:dyDescent="0.2">
      <c r="A74" s="51" t="s">
        <v>216</v>
      </c>
      <c r="B74" s="94"/>
      <c r="C74" s="87" t="s">
        <v>57</v>
      </c>
      <c r="D74" s="88" t="s">
        <v>1</v>
      </c>
      <c r="E74" s="89">
        <v>18</v>
      </c>
      <c r="F74" s="53"/>
      <c r="G74" s="251"/>
      <c r="H74" s="54">
        <f t="shared" si="0"/>
        <v>0</v>
      </c>
      <c r="I74" s="85"/>
    </row>
    <row r="75" spans="1:9" s="86" customFormat="1" ht="14.25" x14ac:dyDescent="0.2">
      <c r="A75" s="51" t="s">
        <v>217</v>
      </c>
      <c r="B75" s="94"/>
      <c r="C75" s="87" t="s">
        <v>58</v>
      </c>
      <c r="D75" s="88" t="s">
        <v>1</v>
      </c>
      <c r="E75" s="89">
        <v>75</v>
      </c>
      <c r="F75" s="53"/>
      <c r="G75" s="251"/>
      <c r="H75" s="54">
        <f t="shared" si="0"/>
        <v>0</v>
      </c>
      <c r="I75" s="85"/>
    </row>
    <row r="76" spans="1:9" s="86" customFormat="1" ht="14.25" x14ac:dyDescent="0.2">
      <c r="A76" s="51" t="s">
        <v>218</v>
      </c>
      <c r="B76" s="94"/>
      <c r="C76" s="87" t="s">
        <v>59</v>
      </c>
      <c r="D76" s="88" t="s">
        <v>1</v>
      </c>
      <c r="E76" s="89">
        <v>65</v>
      </c>
      <c r="F76" s="53"/>
      <c r="G76" s="251"/>
      <c r="H76" s="54">
        <f t="shared" si="0"/>
        <v>0</v>
      </c>
      <c r="I76" s="85"/>
    </row>
    <row r="77" spans="1:9" s="86" customFormat="1" ht="14.25" x14ac:dyDescent="0.2">
      <c r="A77" s="51" t="s">
        <v>219</v>
      </c>
      <c r="B77" s="94"/>
      <c r="C77" s="87" t="s">
        <v>60</v>
      </c>
      <c r="D77" s="88" t="s">
        <v>1</v>
      </c>
      <c r="E77" s="89">
        <v>45</v>
      </c>
      <c r="F77" s="53"/>
      <c r="G77" s="251"/>
      <c r="H77" s="54">
        <f t="shared" si="0"/>
        <v>0</v>
      </c>
      <c r="I77" s="85"/>
    </row>
    <row r="78" spans="1:9" s="86" customFormat="1" ht="14.25" x14ac:dyDescent="0.2">
      <c r="A78" s="51" t="s">
        <v>220</v>
      </c>
      <c r="B78" s="94"/>
      <c r="C78" s="87" t="s">
        <v>61</v>
      </c>
      <c r="D78" s="88" t="s">
        <v>1</v>
      </c>
      <c r="E78" s="89">
        <v>15</v>
      </c>
      <c r="F78" s="53"/>
      <c r="G78" s="251"/>
      <c r="H78" s="54">
        <f t="shared" si="0"/>
        <v>0</v>
      </c>
      <c r="I78" s="85"/>
    </row>
    <row r="79" spans="1:9" s="86" customFormat="1" ht="14.25" x14ac:dyDescent="0.2">
      <c r="A79" s="51" t="s">
        <v>221</v>
      </c>
      <c r="B79" s="94"/>
      <c r="C79" s="87" t="s">
        <v>62</v>
      </c>
      <c r="D79" s="88" t="s">
        <v>1</v>
      </c>
      <c r="E79" s="89">
        <v>75</v>
      </c>
      <c r="F79" s="53"/>
      <c r="G79" s="251"/>
      <c r="H79" s="54">
        <f t="shared" si="0"/>
        <v>0</v>
      </c>
      <c r="I79" s="85"/>
    </row>
    <row r="80" spans="1:9" s="86" customFormat="1" ht="14.25" x14ac:dyDescent="0.2">
      <c r="A80" s="51" t="s">
        <v>222</v>
      </c>
      <c r="B80" s="94"/>
      <c r="C80" s="87" t="s">
        <v>63</v>
      </c>
      <c r="D80" s="88" t="s">
        <v>1</v>
      </c>
      <c r="E80" s="89">
        <v>15</v>
      </c>
      <c r="F80" s="53"/>
      <c r="G80" s="251"/>
      <c r="H80" s="54">
        <f t="shared" ref="H80:H143" si="1">ROUND(G80*E80,2)</f>
        <v>0</v>
      </c>
      <c r="I80" s="85"/>
    </row>
    <row r="81" spans="1:9" s="86" customFormat="1" ht="14.25" x14ac:dyDescent="0.2">
      <c r="A81" s="51" t="s">
        <v>223</v>
      </c>
      <c r="B81" s="94"/>
      <c r="C81" s="87" t="s">
        <v>64</v>
      </c>
      <c r="D81" s="88" t="s">
        <v>1</v>
      </c>
      <c r="E81" s="89">
        <v>15</v>
      </c>
      <c r="F81" s="53"/>
      <c r="G81" s="251"/>
      <c r="H81" s="54">
        <f t="shared" si="1"/>
        <v>0</v>
      </c>
      <c r="I81" s="85"/>
    </row>
    <row r="82" spans="1:9" s="86" customFormat="1" ht="14.25" x14ac:dyDescent="0.2">
      <c r="A82" s="51" t="s">
        <v>224</v>
      </c>
      <c r="B82" s="94"/>
      <c r="C82" s="87" t="s">
        <v>65</v>
      </c>
      <c r="D82" s="88" t="s">
        <v>1</v>
      </c>
      <c r="E82" s="89">
        <v>45</v>
      </c>
      <c r="F82" s="53"/>
      <c r="G82" s="251"/>
      <c r="H82" s="54">
        <f t="shared" si="1"/>
        <v>0</v>
      </c>
      <c r="I82" s="85"/>
    </row>
    <row r="83" spans="1:9" s="86" customFormat="1" ht="14.25" x14ac:dyDescent="0.2">
      <c r="A83" s="51" t="s">
        <v>225</v>
      </c>
      <c r="B83" s="94"/>
      <c r="C83" s="87" t="s">
        <v>306</v>
      </c>
      <c r="D83" s="88" t="s">
        <v>1</v>
      </c>
      <c r="E83" s="89">
        <v>12</v>
      </c>
      <c r="F83" s="53"/>
      <c r="G83" s="251"/>
      <c r="H83" s="54">
        <f t="shared" si="1"/>
        <v>0</v>
      </c>
      <c r="I83" s="85"/>
    </row>
    <row r="84" spans="1:9" s="86" customFormat="1" ht="14.25" x14ac:dyDescent="0.2">
      <c r="A84" s="51" t="s">
        <v>226</v>
      </c>
      <c r="B84" s="94"/>
      <c r="C84" s="87" t="s">
        <v>307</v>
      </c>
      <c r="D84" s="88" t="s">
        <v>1</v>
      </c>
      <c r="E84" s="89">
        <v>8</v>
      </c>
      <c r="F84" s="53"/>
      <c r="G84" s="251"/>
      <c r="H84" s="54">
        <f t="shared" si="1"/>
        <v>0</v>
      </c>
      <c r="I84" s="85"/>
    </row>
    <row r="85" spans="1:9" s="86" customFormat="1" ht="14.25" x14ac:dyDescent="0.2">
      <c r="A85" s="51" t="s">
        <v>227</v>
      </c>
      <c r="B85" s="94"/>
      <c r="C85" s="87" t="s">
        <v>66</v>
      </c>
      <c r="D85" s="88" t="s">
        <v>1</v>
      </c>
      <c r="E85" s="89">
        <v>95</v>
      </c>
      <c r="F85" s="53"/>
      <c r="G85" s="251"/>
      <c r="H85" s="54">
        <f t="shared" si="1"/>
        <v>0</v>
      </c>
      <c r="I85" s="85"/>
    </row>
    <row r="86" spans="1:9" s="86" customFormat="1" ht="14.25" x14ac:dyDescent="0.2">
      <c r="A86" s="51" t="s">
        <v>228</v>
      </c>
      <c r="B86" s="94"/>
      <c r="C86" s="87" t="s">
        <v>308</v>
      </c>
      <c r="D86" s="88" t="s">
        <v>50</v>
      </c>
      <c r="E86" s="89">
        <v>25</v>
      </c>
      <c r="F86" s="53"/>
      <c r="G86" s="251"/>
      <c r="H86" s="54">
        <f t="shared" si="1"/>
        <v>0</v>
      </c>
      <c r="I86" s="85"/>
    </row>
    <row r="87" spans="1:9" s="86" customFormat="1" ht="14.25" x14ac:dyDescent="0.2">
      <c r="A87" s="51" t="s">
        <v>229</v>
      </c>
      <c r="B87" s="94"/>
      <c r="C87" s="90" t="s">
        <v>309</v>
      </c>
      <c r="D87" s="91" t="s">
        <v>28</v>
      </c>
      <c r="E87" s="92">
        <v>150</v>
      </c>
      <c r="F87" s="53"/>
      <c r="G87" s="252"/>
      <c r="H87" s="54">
        <f t="shared" si="1"/>
        <v>0</v>
      </c>
      <c r="I87" s="85"/>
    </row>
    <row r="88" spans="1:9" s="86" customFormat="1" ht="14.25" x14ac:dyDescent="0.2">
      <c r="A88" s="51" t="s">
        <v>230</v>
      </c>
      <c r="B88" s="94"/>
      <c r="C88" s="87" t="s">
        <v>68</v>
      </c>
      <c r="D88" s="88" t="s">
        <v>1</v>
      </c>
      <c r="E88" s="89">
        <v>9</v>
      </c>
      <c r="F88" s="53"/>
      <c r="G88" s="251"/>
      <c r="H88" s="54">
        <f t="shared" si="1"/>
        <v>0</v>
      </c>
      <c r="I88" s="85"/>
    </row>
    <row r="89" spans="1:9" s="86" customFormat="1" ht="14.25" x14ac:dyDescent="0.2">
      <c r="A89" s="51" t="s">
        <v>231</v>
      </c>
      <c r="B89" s="94"/>
      <c r="C89" s="87" t="s">
        <v>310</v>
      </c>
      <c r="D89" s="88" t="s">
        <v>1</v>
      </c>
      <c r="E89" s="89">
        <v>4</v>
      </c>
      <c r="F89" s="53"/>
      <c r="G89" s="251"/>
      <c r="H89" s="54">
        <f t="shared" si="1"/>
        <v>0</v>
      </c>
      <c r="I89" s="85"/>
    </row>
    <row r="90" spans="1:9" s="86" customFormat="1" ht="14.25" x14ac:dyDescent="0.2">
      <c r="A90" s="51" t="s">
        <v>232</v>
      </c>
      <c r="B90" s="94"/>
      <c r="C90" s="87" t="s">
        <v>311</v>
      </c>
      <c r="D90" s="88" t="s">
        <v>1</v>
      </c>
      <c r="E90" s="89">
        <v>4</v>
      </c>
      <c r="F90" s="53"/>
      <c r="G90" s="251"/>
      <c r="H90" s="54">
        <f t="shared" si="1"/>
        <v>0</v>
      </c>
      <c r="I90" s="85"/>
    </row>
    <row r="91" spans="1:9" s="86" customFormat="1" ht="14.25" x14ac:dyDescent="0.2">
      <c r="A91" s="51" t="s">
        <v>233</v>
      </c>
      <c r="B91" s="94"/>
      <c r="C91" s="87" t="s">
        <v>312</v>
      </c>
      <c r="D91" s="88" t="s">
        <v>1</v>
      </c>
      <c r="E91" s="89">
        <v>15</v>
      </c>
      <c r="F91" s="53"/>
      <c r="G91" s="251"/>
      <c r="H91" s="54">
        <f t="shared" si="1"/>
        <v>0</v>
      </c>
      <c r="I91" s="85"/>
    </row>
    <row r="92" spans="1:9" s="86" customFormat="1" ht="14.25" x14ac:dyDescent="0.2">
      <c r="A92" s="51" t="s">
        <v>234</v>
      </c>
      <c r="B92" s="94"/>
      <c r="C92" s="87" t="s">
        <v>69</v>
      </c>
      <c r="D92" s="88" t="s">
        <v>1</v>
      </c>
      <c r="E92" s="89">
        <v>105</v>
      </c>
      <c r="F92" s="53"/>
      <c r="G92" s="251"/>
      <c r="H92" s="54">
        <f t="shared" si="1"/>
        <v>0</v>
      </c>
      <c r="I92" s="85"/>
    </row>
    <row r="93" spans="1:9" s="86" customFormat="1" ht="14.25" x14ac:dyDescent="0.2">
      <c r="A93" s="51" t="s">
        <v>235</v>
      </c>
      <c r="B93" s="94"/>
      <c r="C93" s="87" t="s">
        <v>70</v>
      </c>
      <c r="D93" s="88" t="s">
        <v>19</v>
      </c>
      <c r="E93" s="89">
        <v>12</v>
      </c>
      <c r="F93" s="53"/>
      <c r="G93" s="251"/>
      <c r="H93" s="54">
        <f t="shared" si="1"/>
        <v>0</v>
      </c>
      <c r="I93" s="85"/>
    </row>
    <row r="94" spans="1:9" s="86" customFormat="1" ht="14.25" x14ac:dyDescent="0.2">
      <c r="A94" s="51" t="s">
        <v>236</v>
      </c>
      <c r="B94" s="94"/>
      <c r="C94" s="90" t="s">
        <v>313</v>
      </c>
      <c r="D94" s="91" t="s">
        <v>19</v>
      </c>
      <c r="E94" s="92">
        <v>150</v>
      </c>
      <c r="F94" s="53"/>
      <c r="G94" s="252"/>
      <c r="H94" s="54">
        <f t="shared" si="1"/>
        <v>0</v>
      </c>
      <c r="I94" s="85"/>
    </row>
    <row r="95" spans="1:9" s="86" customFormat="1" ht="14.25" x14ac:dyDescent="0.2">
      <c r="A95" s="51" t="s">
        <v>237</v>
      </c>
      <c r="B95" s="94"/>
      <c r="C95" s="87" t="s">
        <v>71</v>
      </c>
      <c r="D95" s="88" t="s">
        <v>1</v>
      </c>
      <c r="E95" s="89">
        <v>21</v>
      </c>
      <c r="F95" s="53"/>
      <c r="G95" s="251"/>
      <c r="H95" s="54">
        <f t="shared" si="1"/>
        <v>0</v>
      </c>
      <c r="I95" s="85"/>
    </row>
    <row r="96" spans="1:9" s="86" customFormat="1" ht="14.25" x14ac:dyDescent="0.2">
      <c r="A96" s="51" t="s">
        <v>238</v>
      </c>
      <c r="B96" s="94"/>
      <c r="C96" s="87" t="s">
        <v>72</v>
      </c>
      <c r="D96" s="88" t="s">
        <v>28</v>
      </c>
      <c r="E96" s="89">
        <v>25</v>
      </c>
      <c r="F96" s="53"/>
      <c r="G96" s="251"/>
      <c r="H96" s="54">
        <f t="shared" si="1"/>
        <v>0</v>
      </c>
      <c r="I96" s="85"/>
    </row>
    <row r="97" spans="1:9" s="86" customFormat="1" ht="14.25" x14ac:dyDescent="0.2">
      <c r="A97" s="51" t="s">
        <v>239</v>
      </c>
      <c r="B97" s="94"/>
      <c r="C97" s="87" t="s">
        <v>314</v>
      </c>
      <c r="D97" s="88" t="s">
        <v>1</v>
      </c>
      <c r="E97" s="89">
        <v>35</v>
      </c>
      <c r="F97" s="53"/>
      <c r="G97" s="251"/>
      <c r="H97" s="54">
        <f t="shared" si="1"/>
        <v>0</v>
      </c>
      <c r="I97" s="85"/>
    </row>
    <row r="98" spans="1:9" s="86" customFormat="1" ht="14.25" x14ac:dyDescent="0.2">
      <c r="A98" s="51" t="s">
        <v>240</v>
      </c>
      <c r="B98" s="94"/>
      <c r="C98" s="87" t="s">
        <v>73</v>
      </c>
      <c r="D98" s="88" t="s">
        <v>1</v>
      </c>
      <c r="E98" s="89">
        <v>30</v>
      </c>
      <c r="F98" s="53"/>
      <c r="G98" s="251"/>
      <c r="H98" s="54">
        <f t="shared" si="1"/>
        <v>0</v>
      </c>
      <c r="I98" s="85"/>
    </row>
    <row r="99" spans="1:9" s="86" customFormat="1" ht="14.25" x14ac:dyDescent="0.2">
      <c r="A99" s="51" t="s">
        <v>241</v>
      </c>
      <c r="B99" s="94"/>
      <c r="C99" s="87" t="s">
        <v>74</v>
      </c>
      <c r="D99" s="88" t="s">
        <v>50</v>
      </c>
      <c r="E99" s="89">
        <v>40</v>
      </c>
      <c r="F99" s="53"/>
      <c r="G99" s="251"/>
      <c r="H99" s="54">
        <f t="shared" si="1"/>
        <v>0</v>
      </c>
      <c r="I99" s="85"/>
    </row>
    <row r="100" spans="1:9" s="86" customFormat="1" ht="14.25" x14ac:dyDescent="0.2">
      <c r="A100" s="51" t="s">
        <v>242</v>
      </c>
      <c r="B100" s="94"/>
      <c r="C100" s="87" t="s">
        <v>75</v>
      </c>
      <c r="D100" s="88" t="s">
        <v>1</v>
      </c>
      <c r="E100" s="89">
        <v>45</v>
      </c>
      <c r="F100" s="53"/>
      <c r="G100" s="251"/>
      <c r="H100" s="54">
        <f t="shared" si="1"/>
        <v>0</v>
      </c>
      <c r="I100" s="85"/>
    </row>
    <row r="101" spans="1:9" s="86" customFormat="1" ht="14.25" x14ac:dyDescent="0.2">
      <c r="A101" s="51" t="s">
        <v>243</v>
      </c>
      <c r="B101" s="94"/>
      <c r="C101" s="87" t="s">
        <v>315</v>
      </c>
      <c r="D101" s="88" t="s">
        <v>1</v>
      </c>
      <c r="E101" s="89">
        <v>4</v>
      </c>
      <c r="F101" s="53"/>
      <c r="G101" s="251"/>
      <c r="H101" s="54">
        <f t="shared" si="1"/>
        <v>0</v>
      </c>
      <c r="I101" s="85"/>
    </row>
    <row r="102" spans="1:9" s="86" customFormat="1" ht="14.25" x14ac:dyDescent="0.2">
      <c r="A102" s="51" t="s">
        <v>244</v>
      </c>
      <c r="B102" s="94"/>
      <c r="C102" s="87" t="s">
        <v>76</v>
      </c>
      <c r="D102" s="88" t="s">
        <v>1</v>
      </c>
      <c r="E102" s="89">
        <v>35</v>
      </c>
      <c r="F102" s="53"/>
      <c r="G102" s="251"/>
      <c r="H102" s="54">
        <f t="shared" si="1"/>
        <v>0</v>
      </c>
      <c r="I102" s="85"/>
    </row>
    <row r="103" spans="1:9" s="86" customFormat="1" ht="14.25" x14ac:dyDescent="0.2">
      <c r="A103" s="51" t="s">
        <v>245</v>
      </c>
      <c r="B103" s="94"/>
      <c r="C103" s="87" t="s">
        <v>77</v>
      </c>
      <c r="D103" s="88" t="s">
        <v>1</v>
      </c>
      <c r="E103" s="89">
        <v>35</v>
      </c>
      <c r="F103" s="53"/>
      <c r="G103" s="251"/>
      <c r="H103" s="54">
        <f t="shared" si="1"/>
        <v>0</v>
      </c>
      <c r="I103" s="85"/>
    </row>
    <row r="104" spans="1:9" s="86" customFormat="1" ht="14.25" x14ac:dyDescent="0.2">
      <c r="A104" s="51" t="s">
        <v>246</v>
      </c>
      <c r="B104" s="94"/>
      <c r="C104" s="87" t="s">
        <v>78</v>
      </c>
      <c r="D104" s="88" t="s">
        <v>1</v>
      </c>
      <c r="E104" s="89">
        <v>65</v>
      </c>
      <c r="F104" s="53"/>
      <c r="G104" s="251"/>
      <c r="H104" s="54">
        <f t="shared" si="1"/>
        <v>0</v>
      </c>
      <c r="I104" s="85"/>
    </row>
    <row r="105" spans="1:9" s="86" customFormat="1" ht="14.25" x14ac:dyDescent="0.2">
      <c r="A105" s="51" t="s">
        <v>247</v>
      </c>
      <c r="B105" s="94"/>
      <c r="C105" s="87" t="s">
        <v>316</v>
      </c>
      <c r="D105" s="88" t="s">
        <v>1</v>
      </c>
      <c r="E105" s="89">
        <v>4</v>
      </c>
      <c r="F105" s="53"/>
      <c r="G105" s="251"/>
      <c r="H105" s="54">
        <f t="shared" si="1"/>
        <v>0</v>
      </c>
      <c r="I105" s="85"/>
    </row>
    <row r="106" spans="1:9" s="86" customFormat="1" ht="14.25" x14ac:dyDescent="0.2">
      <c r="A106" s="51" t="s">
        <v>248</v>
      </c>
      <c r="B106" s="94"/>
      <c r="C106" s="87" t="s">
        <v>79</v>
      </c>
      <c r="D106" s="88" t="s">
        <v>1</v>
      </c>
      <c r="E106" s="89">
        <v>66</v>
      </c>
      <c r="F106" s="53"/>
      <c r="G106" s="251"/>
      <c r="H106" s="54">
        <f t="shared" si="1"/>
        <v>0</v>
      </c>
      <c r="I106" s="85"/>
    </row>
    <row r="107" spans="1:9" s="86" customFormat="1" ht="14.25" x14ac:dyDescent="0.2">
      <c r="A107" s="51" t="s">
        <v>249</v>
      </c>
      <c r="B107" s="94"/>
      <c r="C107" s="87" t="s">
        <v>80</v>
      </c>
      <c r="D107" s="88" t="s">
        <v>1</v>
      </c>
      <c r="E107" s="89">
        <v>14</v>
      </c>
      <c r="F107" s="53"/>
      <c r="G107" s="251"/>
      <c r="H107" s="54">
        <f t="shared" si="1"/>
        <v>0</v>
      </c>
      <c r="I107" s="85"/>
    </row>
    <row r="108" spans="1:9" s="86" customFormat="1" ht="14.25" x14ac:dyDescent="0.2">
      <c r="A108" s="51" t="s">
        <v>250</v>
      </c>
      <c r="B108" s="94"/>
      <c r="C108" s="87" t="s">
        <v>317</v>
      </c>
      <c r="D108" s="88" t="s">
        <v>1</v>
      </c>
      <c r="E108" s="89">
        <v>4</v>
      </c>
      <c r="F108" s="53"/>
      <c r="G108" s="251"/>
      <c r="H108" s="54">
        <f t="shared" si="1"/>
        <v>0</v>
      </c>
      <c r="I108" s="85"/>
    </row>
    <row r="109" spans="1:9" s="86" customFormat="1" ht="14.25" x14ac:dyDescent="0.2">
      <c r="A109" s="51" t="s">
        <v>251</v>
      </c>
      <c r="B109" s="94"/>
      <c r="C109" s="87" t="s">
        <v>81</v>
      </c>
      <c r="D109" s="88" t="s">
        <v>1</v>
      </c>
      <c r="E109" s="89">
        <v>29</v>
      </c>
      <c r="F109" s="53"/>
      <c r="G109" s="251"/>
      <c r="H109" s="54">
        <f t="shared" si="1"/>
        <v>0</v>
      </c>
      <c r="I109" s="85"/>
    </row>
    <row r="110" spans="1:9" s="86" customFormat="1" ht="14.25" x14ac:dyDescent="0.2">
      <c r="A110" s="51" t="s">
        <v>252</v>
      </c>
      <c r="B110" s="94"/>
      <c r="C110" s="87" t="s">
        <v>82</v>
      </c>
      <c r="D110" s="88" t="s">
        <v>1</v>
      </c>
      <c r="E110" s="89">
        <v>29</v>
      </c>
      <c r="F110" s="53"/>
      <c r="G110" s="251"/>
      <c r="H110" s="54">
        <f t="shared" si="1"/>
        <v>0</v>
      </c>
      <c r="I110" s="85"/>
    </row>
    <row r="111" spans="1:9" s="86" customFormat="1" ht="14.25" x14ac:dyDescent="0.2">
      <c r="A111" s="51" t="s">
        <v>253</v>
      </c>
      <c r="B111" s="94"/>
      <c r="C111" s="87" t="s">
        <v>83</v>
      </c>
      <c r="D111" s="88" t="s">
        <v>1</v>
      </c>
      <c r="E111" s="89">
        <v>70</v>
      </c>
      <c r="F111" s="53"/>
      <c r="G111" s="251"/>
      <c r="H111" s="54">
        <f t="shared" si="1"/>
        <v>0</v>
      </c>
      <c r="I111" s="85"/>
    </row>
    <row r="112" spans="1:9" s="86" customFormat="1" ht="14.25" x14ac:dyDescent="0.2">
      <c r="A112" s="51" t="s">
        <v>254</v>
      </c>
      <c r="B112" s="94"/>
      <c r="C112" s="87" t="s">
        <v>84</v>
      </c>
      <c r="D112" s="88" t="s">
        <v>1</v>
      </c>
      <c r="E112" s="89">
        <v>45</v>
      </c>
      <c r="F112" s="53"/>
      <c r="G112" s="251"/>
      <c r="H112" s="54">
        <f t="shared" si="1"/>
        <v>0</v>
      </c>
      <c r="I112" s="85"/>
    </row>
    <row r="113" spans="1:9" s="86" customFormat="1" ht="14.25" x14ac:dyDescent="0.2">
      <c r="A113" s="51" t="s">
        <v>255</v>
      </c>
      <c r="B113" s="94"/>
      <c r="C113" s="87" t="s">
        <v>318</v>
      </c>
      <c r="D113" s="88" t="s">
        <v>1</v>
      </c>
      <c r="E113" s="89">
        <v>25</v>
      </c>
      <c r="F113" s="53"/>
      <c r="G113" s="251"/>
      <c r="H113" s="54">
        <f t="shared" si="1"/>
        <v>0</v>
      </c>
      <c r="I113" s="85"/>
    </row>
    <row r="114" spans="1:9" s="86" customFormat="1" ht="14.25" x14ac:dyDescent="0.2">
      <c r="A114" s="51" t="s">
        <v>256</v>
      </c>
      <c r="B114" s="94"/>
      <c r="C114" s="87" t="s">
        <v>85</v>
      </c>
      <c r="D114" s="88" t="s">
        <v>1</v>
      </c>
      <c r="E114" s="89">
        <v>150</v>
      </c>
      <c r="F114" s="53"/>
      <c r="G114" s="251"/>
      <c r="H114" s="54">
        <f t="shared" si="1"/>
        <v>0</v>
      </c>
      <c r="I114" s="85"/>
    </row>
    <row r="115" spans="1:9" s="86" customFormat="1" ht="14.25" x14ac:dyDescent="0.2">
      <c r="A115" s="51" t="s">
        <v>257</v>
      </c>
      <c r="B115" s="94"/>
      <c r="C115" s="87" t="s">
        <v>86</v>
      </c>
      <c r="D115" s="88" t="s">
        <v>1</v>
      </c>
      <c r="E115" s="89">
        <v>9</v>
      </c>
      <c r="F115" s="53"/>
      <c r="G115" s="251"/>
      <c r="H115" s="54">
        <f t="shared" si="1"/>
        <v>0</v>
      </c>
      <c r="I115" s="85"/>
    </row>
    <row r="116" spans="1:9" s="86" customFormat="1" ht="14.25" x14ac:dyDescent="0.2">
      <c r="A116" s="51" t="s">
        <v>258</v>
      </c>
      <c r="B116" s="94"/>
      <c r="C116" s="87" t="s">
        <v>319</v>
      </c>
      <c r="D116" s="88" t="s">
        <v>1</v>
      </c>
      <c r="E116" s="89">
        <v>28</v>
      </c>
      <c r="F116" s="53"/>
      <c r="G116" s="251"/>
      <c r="H116" s="54">
        <f t="shared" si="1"/>
        <v>0</v>
      </c>
      <c r="I116" s="85"/>
    </row>
    <row r="117" spans="1:9" s="86" customFormat="1" ht="14.25" x14ac:dyDescent="0.2">
      <c r="A117" s="51" t="s">
        <v>259</v>
      </c>
      <c r="B117" s="94"/>
      <c r="C117" s="87" t="s">
        <v>88</v>
      </c>
      <c r="D117" s="88" t="s">
        <v>1</v>
      </c>
      <c r="E117" s="89">
        <v>30</v>
      </c>
      <c r="F117" s="53"/>
      <c r="G117" s="251"/>
      <c r="H117" s="54">
        <f t="shared" si="1"/>
        <v>0</v>
      </c>
      <c r="I117" s="85"/>
    </row>
    <row r="118" spans="1:9" s="86" customFormat="1" ht="14.25" x14ac:dyDescent="0.2">
      <c r="A118" s="51" t="s">
        <v>260</v>
      </c>
      <c r="B118" s="94"/>
      <c r="C118" s="87" t="s">
        <v>89</v>
      </c>
      <c r="D118" s="88" t="s">
        <v>1</v>
      </c>
      <c r="E118" s="89">
        <v>195</v>
      </c>
      <c r="F118" s="53"/>
      <c r="G118" s="251"/>
      <c r="H118" s="54">
        <f t="shared" si="1"/>
        <v>0</v>
      </c>
      <c r="I118" s="85"/>
    </row>
    <row r="119" spans="1:9" s="86" customFormat="1" ht="14.25" x14ac:dyDescent="0.2">
      <c r="A119" s="51" t="s">
        <v>261</v>
      </c>
      <c r="B119" s="94"/>
      <c r="C119" s="87" t="s">
        <v>90</v>
      </c>
      <c r="D119" s="88" t="s">
        <v>1</v>
      </c>
      <c r="E119" s="89">
        <v>215</v>
      </c>
      <c r="F119" s="53"/>
      <c r="G119" s="251"/>
      <c r="H119" s="54">
        <f t="shared" si="1"/>
        <v>0</v>
      </c>
      <c r="I119" s="85"/>
    </row>
    <row r="120" spans="1:9" s="86" customFormat="1" ht="14.25" x14ac:dyDescent="0.2">
      <c r="A120" s="51" t="s">
        <v>262</v>
      </c>
      <c r="B120" s="94"/>
      <c r="C120" s="87" t="s">
        <v>320</v>
      </c>
      <c r="D120" s="88" t="s">
        <v>1</v>
      </c>
      <c r="E120" s="89">
        <v>16</v>
      </c>
      <c r="F120" s="53"/>
      <c r="G120" s="251"/>
      <c r="H120" s="54">
        <f t="shared" si="1"/>
        <v>0</v>
      </c>
      <c r="I120" s="85"/>
    </row>
    <row r="121" spans="1:9" s="86" customFormat="1" ht="14.25" x14ac:dyDescent="0.2">
      <c r="A121" s="51" t="s">
        <v>263</v>
      </c>
      <c r="B121" s="94"/>
      <c r="C121" s="87" t="s">
        <v>91</v>
      </c>
      <c r="D121" s="88" t="s">
        <v>1</v>
      </c>
      <c r="E121" s="89">
        <v>25</v>
      </c>
      <c r="F121" s="53"/>
      <c r="G121" s="251"/>
      <c r="H121" s="54">
        <f t="shared" si="1"/>
        <v>0</v>
      </c>
      <c r="I121" s="85"/>
    </row>
    <row r="122" spans="1:9" s="86" customFormat="1" ht="14.25" x14ac:dyDescent="0.2">
      <c r="A122" s="51" t="s">
        <v>264</v>
      </c>
      <c r="B122" s="94"/>
      <c r="C122" s="87" t="s">
        <v>92</v>
      </c>
      <c r="D122" s="88" t="s">
        <v>1</v>
      </c>
      <c r="E122" s="89">
        <v>65</v>
      </c>
      <c r="F122" s="53"/>
      <c r="G122" s="251"/>
      <c r="H122" s="54">
        <f t="shared" si="1"/>
        <v>0</v>
      </c>
      <c r="I122" s="85"/>
    </row>
    <row r="123" spans="1:9" s="86" customFormat="1" ht="14.25" x14ac:dyDescent="0.2">
      <c r="A123" s="51" t="s">
        <v>265</v>
      </c>
      <c r="B123" s="94"/>
      <c r="C123" s="87" t="s">
        <v>93</v>
      </c>
      <c r="D123" s="88" t="s">
        <v>1</v>
      </c>
      <c r="E123" s="89">
        <v>48</v>
      </c>
      <c r="F123" s="53"/>
      <c r="G123" s="251"/>
      <c r="H123" s="54">
        <f t="shared" si="1"/>
        <v>0</v>
      </c>
      <c r="I123" s="85"/>
    </row>
    <row r="124" spans="1:9" s="86" customFormat="1" ht="14.25" x14ac:dyDescent="0.2">
      <c r="A124" s="51" t="s">
        <v>266</v>
      </c>
      <c r="B124" s="94"/>
      <c r="C124" s="87" t="s">
        <v>94</v>
      </c>
      <c r="D124" s="88" t="s">
        <v>1</v>
      </c>
      <c r="E124" s="89">
        <v>75</v>
      </c>
      <c r="F124" s="53"/>
      <c r="G124" s="251"/>
      <c r="H124" s="54">
        <f t="shared" si="1"/>
        <v>0</v>
      </c>
      <c r="I124" s="85"/>
    </row>
    <row r="125" spans="1:9" s="86" customFormat="1" ht="14.25" x14ac:dyDescent="0.2">
      <c r="A125" s="51" t="s">
        <v>267</v>
      </c>
      <c r="B125" s="94"/>
      <c r="C125" s="87" t="s">
        <v>321</v>
      </c>
      <c r="D125" s="88" t="s">
        <v>1</v>
      </c>
      <c r="E125" s="89">
        <v>18</v>
      </c>
      <c r="F125" s="53"/>
      <c r="G125" s="251"/>
      <c r="H125" s="54">
        <f t="shared" si="1"/>
        <v>0</v>
      </c>
      <c r="I125" s="85"/>
    </row>
    <row r="126" spans="1:9" s="86" customFormat="1" ht="14.25" x14ac:dyDescent="0.2">
      <c r="A126" s="51" t="s">
        <v>268</v>
      </c>
      <c r="B126" s="94"/>
      <c r="C126" s="87" t="s">
        <v>95</v>
      </c>
      <c r="D126" s="88" t="s">
        <v>1</v>
      </c>
      <c r="E126" s="89">
        <v>14</v>
      </c>
      <c r="F126" s="53"/>
      <c r="G126" s="251"/>
      <c r="H126" s="54">
        <f t="shared" si="1"/>
        <v>0</v>
      </c>
      <c r="I126" s="85"/>
    </row>
    <row r="127" spans="1:9" s="86" customFormat="1" ht="14.25" x14ac:dyDescent="0.2">
      <c r="A127" s="51" t="s">
        <v>269</v>
      </c>
      <c r="B127" s="94"/>
      <c r="C127" s="87" t="s">
        <v>322</v>
      </c>
      <c r="D127" s="88" t="s">
        <v>1</v>
      </c>
      <c r="E127" s="89">
        <v>6</v>
      </c>
      <c r="F127" s="53"/>
      <c r="G127" s="251"/>
      <c r="H127" s="54">
        <f t="shared" si="1"/>
        <v>0</v>
      </c>
      <c r="I127" s="85"/>
    </row>
    <row r="128" spans="1:9" s="86" customFormat="1" ht="14.25" x14ac:dyDescent="0.2">
      <c r="A128" s="51" t="s">
        <v>270</v>
      </c>
      <c r="B128" s="94"/>
      <c r="C128" s="87" t="s">
        <v>323</v>
      </c>
      <c r="D128" s="88" t="s">
        <v>1</v>
      </c>
      <c r="E128" s="89">
        <v>10</v>
      </c>
      <c r="F128" s="53"/>
      <c r="G128" s="251"/>
      <c r="H128" s="54">
        <f t="shared" si="1"/>
        <v>0</v>
      </c>
      <c r="I128" s="85"/>
    </row>
    <row r="129" spans="1:9" s="86" customFormat="1" ht="14.25" x14ac:dyDescent="0.2">
      <c r="A129" s="51" t="s">
        <v>271</v>
      </c>
      <c r="B129" s="94"/>
      <c r="C129" s="87" t="s">
        <v>87</v>
      </c>
      <c r="D129" s="88" t="s">
        <v>1</v>
      </c>
      <c r="E129" s="89">
        <v>33</v>
      </c>
      <c r="F129" s="53"/>
      <c r="G129" s="251"/>
      <c r="H129" s="54">
        <f t="shared" si="1"/>
        <v>0</v>
      </c>
      <c r="I129" s="85"/>
    </row>
    <row r="130" spans="1:9" s="86" customFormat="1" ht="14.25" x14ac:dyDescent="0.2">
      <c r="A130" s="51" t="s">
        <v>272</v>
      </c>
      <c r="B130" s="94"/>
      <c r="C130" s="87" t="s">
        <v>96</v>
      </c>
      <c r="D130" s="88" t="s">
        <v>1</v>
      </c>
      <c r="E130" s="89">
        <v>65</v>
      </c>
      <c r="F130" s="53"/>
      <c r="G130" s="251"/>
      <c r="H130" s="54">
        <f t="shared" si="1"/>
        <v>0</v>
      </c>
      <c r="I130" s="85"/>
    </row>
    <row r="131" spans="1:9" s="86" customFormat="1" ht="14.25" x14ac:dyDescent="0.2">
      <c r="A131" s="51" t="s">
        <v>273</v>
      </c>
      <c r="B131" s="94"/>
      <c r="C131" s="87" t="s">
        <v>324</v>
      </c>
      <c r="D131" s="88" t="s">
        <v>1</v>
      </c>
      <c r="E131" s="89">
        <v>22</v>
      </c>
      <c r="F131" s="53"/>
      <c r="G131" s="251"/>
      <c r="H131" s="54">
        <f t="shared" si="1"/>
        <v>0</v>
      </c>
      <c r="I131" s="85"/>
    </row>
    <row r="132" spans="1:9" s="86" customFormat="1" ht="14.25" x14ac:dyDescent="0.2">
      <c r="A132" s="51" t="s">
        <v>274</v>
      </c>
      <c r="B132" s="94"/>
      <c r="C132" s="87" t="s">
        <v>325</v>
      </c>
      <c r="D132" s="88" t="s">
        <v>1</v>
      </c>
      <c r="E132" s="89">
        <v>30</v>
      </c>
      <c r="F132" s="53"/>
      <c r="G132" s="251"/>
      <c r="H132" s="54">
        <f t="shared" si="1"/>
        <v>0</v>
      </c>
      <c r="I132" s="85"/>
    </row>
    <row r="133" spans="1:9" s="86" customFormat="1" ht="14.25" x14ac:dyDescent="0.2">
      <c r="A133" s="51" t="s">
        <v>275</v>
      </c>
      <c r="B133" s="94"/>
      <c r="C133" s="87" t="s">
        <v>326</v>
      </c>
      <c r="D133" s="88" t="s">
        <v>1</v>
      </c>
      <c r="E133" s="89">
        <v>150</v>
      </c>
      <c r="F133" s="53"/>
      <c r="G133" s="251"/>
      <c r="H133" s="54">
        <f t="shared" si="1"/>
        <v>0</v>
      </c>
      <c r="I133" s="85"/>
    </row>
    <row r="134" spans="1:9" s="86" customFormat="1" ht="14.25" x14ac:dyDescent="0.2">
      <c r="A134" s="51" t="s">
        <v>276</v>
      </c>
      <c r="B134" s="94"/>
      <c r="C134" s="87" t="s">
        <v>97</v>
      </c>
      <c r="D134" s="88" t="s">
        <v>1</v>
      </c>
      <c r="E134" s="89">
        <v>1</v>
      </c>
      <c r="F134" s="53"/>
      <c r="G134" s="251"/>
      <c r="H134" s="54">
        <f t="shared" si="1"/>
        <v>0</v>
      </c>
      <c r="I134" s="85"/>
    </row>
    <row r="135" spans="1:9" s="86" customFormat="1" ht="14.25" x14ac:dyDescent="0.2">
      <c r="A135" s="51" t="s">
        <v>277</v>
      </c>
      <c r="B135" s="94"/>
      <c r="C135" s="87" t="s">
        <v>98</v>
      </c>
      <c r="D135" s="88" t="s">
        <v>1</v>
      </c>
      <c r="E135" s="89">
        <v>4</v>
      </c>
      <c r="F135" s="53"/>
      <c r="G135" s="251"/>
      <c r="H135" s="54">
        <f t="shared" si="1"/>
        <v>0</v>
      </c>
      <c r="I135" s="85"/>
    </row>
    <row r="136" spans="1:9" s="86" customFormat="1" ht="14.25" x14ac:dyDescent="0.2">
      <c r="A136" s="51" t="s">
        <v>278</v>
      </c>
      <c r="B136" s="94"/>
      <c r="C136" s="87" t="s">
        <v>327</v>
      </c>
      <c r="D136" s="88" t="s">
        <v>1</v>
      </c>
      <c r="E136" s="89">
        <v>3</v>
      </c>
      <c r="F136" s="53"/>
      <c r="G136" s="251"/>
      <c r="H136" s="54">
        <f t="shared" si="1"/>
        <v>0</v>
      </c>
      <c r="I136" s="85"/>
    </row>
    <row r="137" spans="1:9" s="86" customFormat="1" ht="14.25" x14ac:dyDescent="0.2">
      <c r="A137" s="51" t="s">
        <v>279</v>
      </c>
      <c r="B137" s="94"/>
      <c r="C137" s="87" t="s">
        <v>99</v>
      </c>
      <c r="D137" s="88" t="s">
        <v>1</v>
      </c>
      <c r="E137" s="89">
        <v>15</v>
      </c>
      <c r="F137" s="53"/>
      <c r="G137" s="251"/>
      <c r="H137" s="54">
        <f t="shared" si="1"/>
        <v>0</v>
      </c>
      <c r="I137" s="85"/>
    </row>
    <row r="138" spans="1:9" s="86" customFormat="1" ht="14.25" x14ac:dyDescent="0.2">
      <c r="A138" s="51" t="s">
        <v>280</v>
      </c>
      <c r="B138" s="94"/>
      <c r="C138" s="87" t="s">
        <v>100</v>
      </c>
      <c r="D138" s="88" t="s">
        <v>1</v>
      </c>
      <c r="E138" s="89">
        <v>1</v>
      </c>
      <c r="F138" s="53"/>
      <c r="G138" s="251"/>
      <c r="H138" s="54">
        <f t="shared" si="1"/>
        <v>0</v>
      </c>
      <c r="I138" s="85"/>
    </row>
    <row r="139" spans="1:9" s="86" customFormat="1" ht="14.25" x14ac:dyDescent="0.2">
      <c r="A139" s="51" t="s">
        <v>281</v>
      </c>
      <c r="B139" s="94"/>
      <c r="C139" s="87" t="s">
        <v>101</v>
      </c>
      <c r="D139" s="88" t="s">
        <v>1</v>
      </c>
      <c r="E139" s="89">
        <v>29</v>
      </c>
      <c r="F139" s="53"/>
      <c r="G139" s="251"/>
      <c r="H139" s="54">
        <f t="shared" si="1"/>
        <v>0</v>
      </c>
      <c r="I139" s="85"/>
    </row>
    <row r="140" spans="1:9" s="86" customFormat="1" ht="14.25" x14ac:dyDescent="0.2">
      <c r="A140" s="51" t="s">
        <v>282</v>
      </c>
      <c r="B140" s="94"/>
      <c r="C140" s="87" t="s">
        <v>102</v>
      </c>
      <c r="D140" s="88" t="s">
        <v>1</v>
      </c>
      <c r="E140" s="89">
        <v>75</v>
      </c>
      <c r="F140" s="53"/>
      <c r="G140" s="251"/>
      <c r="H140" s="54">
        <f t="shared" si="1"/>
        <v>0</v>
      </c>
      <c r="I140" s="85"/>
    </row>
    <row r="141" spans="1:9" s="86" customFormat="1" ht="14.25" x14ac:dyDescent="0.2">
      <c r="A141" s="51" t="s">
        <v>283</v>
      </c>
      <c r="B141" s="94"/>
      <c r="C141" s="87" t="s">
        <v>328</v>
      </c>
      <c r="D141" s="88" t="s">
        <v>1</v>
      </c>
      <c r="E141" s="89">
        <v>16</v>
      </c>
      <c r="F141" s="53"/>
      <c r="G141" s="251"/>
      <c r="H141" s="54">
        <f t="shared" si="1"/>
        <v>0</v>
      </c>
      <c r="I141" s="85"/>
    </row>
    <row r="142" spans="1:9" s="86" customFormat="1" ht="14.25" x14ac:dyDescent="0.2">
      <c r="A142" s="51" t="s">
        <v>284</v>
      </c>
      <c r="B142" s="94"/>
      <c r="C142" s="87" t="s">
        <v>329</v>
      </c>
      <c r="D142" s="88" t="s">
        <v>1</v>
      </c>
      <c r="E142" s="89">
        <v>16</v>
      </c>
      <c r="F142" s="53"/>
      <c r="G142" s="251"/>
      <c r="H142" s="54">
        <f t="shared" si="1"/>
        <v>0</v>
      </c>
      <c r="I142" s="85"/>
    </row>
    <row r="143" spans="1:9" s="86" customFormat="1" ht="14.25" x14ac:dyDescent="0.2">
      <c r="A143" s="51" t="s">
        <v>285</v>
      </c>
      <c r="B143" s="94"/>
      <c r="C143" s="87" t="s">
        <v>103</v>
      </c>
      <c r="D143" s="88" t="s">
        <v>1</v>
      </c>
      <c r="E143" s="89">
        <v>35</v>
      </c>
      <c r="F143" s="53"/>
      <c r="G143" s="251"/>
      <c r="H143" s="54">
        <f t="shared" si="1"/>
        <v>0</v>
      </c>
      <c r="I143" s="85"/>
    </row>
    <row r="144" spans="1:9" s="86" customFormat="1" ht="14.25" x14ac:dyDescent="0.2">
      <c r="A144" s="51" t="s">
        <v>286</v>
      </c>
      <c r="B144" s="94"/>
      <c r="C144" s="87" t="s">
        <v>104</v>
      </c>
      <c r="D144" s="88" t="s">
        <v>1</v>
      </c>
      <c r="E144" s="89">
        <v>36</v>
      </c>
      <c r="F144" s="53"/>
      <c r="G144" s="251"/>
      <c r="H144" s="54">
        <f t="shared" ref="H144:H148" si="2">ROUND(G144*E144,2)</f>
        <v>0</v>
      </c>
      <c r="I144" s="85"/>
    </row>
    <row r="145" spans="1:25" s="86" customFormat="1" ht="14.25" x14ac:dyDescent="0.2">
      <c r="A145" s="51" t="s">
        <v>287</v>
      </c>
      <c r="B145" s="94"/>
      <c r="C145" s="90" t="s">
        <v>330</v>
      </c>
      <c r="D145" s="91" t="s">
        <v>1</v>
      </c>
      <c r="E145" s="92">
        <v>2</v>
      </c>
      <c r="F145" s="53"/>
      <c r="G145" s="252"/>
      <c r="H145" s="54">
        <f t="shared" si="2"/>
        <v>0</v>
      </c>
      <c r="I145" s="85"/>
    </row>
    <row r="146" spans="1:25" s="86" customFormat="1" ht="14.25" x14ac:dyDescent="0.2">
      <c r="A146" s="51" t="s">
        <v>288</v>
      </c>
      <c r="B146" s="94"/>
      <c r="C146" s="90" t="s">
        <v>331</v>
      </c>
      <c r="D146" s="91" t="s">
        <v>1</v>
      </c>
      <c r="E146" s="92">
        <v>2</v>
      </c>
      <c r="F146" s="53"/>
      <c r="G146" s="252"/>
      <c r="H146" s="54">
        <f t="shared" si="2"/>
        <v>0</v>
      </c>
      <c r="I146" s="85"/>
    </row>
    <row r="147" spans="1:25" s="86" customFormat="1" ht="14.25" x14ac:dyDescent="0.2">
      <c r="A147" s="51" t="s">
        <v>289</v>
      </c>
      <c r="B147" s="94"/>
      <c r="C147" s="87" t="s">
        <v>332</v>
      </c>
      <c r="D147" s="88" t="s">
        <v>1</v>
      </c>
      <c r="E147" s="89">
        <v>9</v>
      </c>
      <c r="F147" s="53"/>
      <c r="G147" s="251"/>
      <c r="H147" s="54">
        <f t="shared" si="2"/>
        <v>0</v>
      </c>
      <c r="I147" s="85"/>
    </row>
    <row r="148" spans="1:25" s="86" customFormat="1" ht="14.25" x14ac:dyDescent="0.2">
      <c r="A148" s="51" t="s">
        <v>290</v>
      </c>
      <c r="B148" s="94"/>
      <c r="C148" s="87" t="s">
        <v>105</v>
      </c>
      <c r="D148" s="88" t="s">
        <v>1</v>
      </c>
      <c r="E148" s="89">
        <v>2</v>
      </c>
      <c r="F148" s="53"/>
      <c r="G148" s="251"/>
      <c r="H148" s="54">
        <f t="shared" si="2"/>
        <v>0</v>
      </c>
      <c r="I148" s="85"/>
    </row>
    <row r="149" spans="1:25" ht="15.75" thickBot="1" x14ac:dyDescent="0.3">
      <c r="A149" s="81"/>
      <c r="B149" s="149"/>
      <c r="C149" s="150" t="str">
        <f>[1]ORCAMENTO!B40</f>
        <v>Total do Item</v>
      </c>
      <c r="D149" s="82"/>
      <c r="E149" s="83"/>
      <c r="F149" s="83"/>
      <c r="G149" s="83"/>
      <c r="H149" s="151">
        <f>SUM(H15:H148)</f>
        <v>0</v>
      </c>
      <c r="I149" s="18"/>
    </row>
    <row r="150" spans="1:25" ht="19.5" hidden="1" customHeight="1" x14ac:dyDescent="0.25">
      <c r="A150" s="143"/>
      <c r="B150" s="144"/>
      <c r="C150" s="80"/>
      <c r="D150" s="49"/>
      <c r="E150" s="50"/>
      <c r="F150" s="50"/>
      <c r="G150" s="50"/>
      <c r="H150" s="145"/>
      <c r="I150" s="18"/>
    </row>
    <row r="151" spans="1:25" ht="19.5" hidden="1" customHeight="1" x14ac:dyDescent="0.25">
      <c r="A151" s="137"/>
      <c r="B151" s="141"/>
      <c r="C151" s="55"/>
      <c r="D151" s="52"/>
      <c r="E151" s="53"/>
      <c r="F151" s="53"/>
      <c r="G151" s="53"/>
      <c r="H151" s="142"/>
      <c r="I151" s="18"/>
    </row>
    <row r="152" spans="1:25" ht="19.5" hidden="1" customHeight="1" x14ac:dyDescent="0.25">
      <c r="A152" s="137"/>
      <c r="B152" s="141"/>
      <c r="C152" s="55"/>
      <c r="D152" s="52"/>
      <c r="E152" s="53"/>
      <c r="F152" s="53"/>
      <c r="G152" s="53"/>
      <c r="H152" s="142"/>
      <c r="I152" s="18"/>
    </row>
    <row r="153" spans="1:25" ht="19.5" hidden="1" customHeight="1" x14ac:dyDescent="0.25">
      <c r="A153" s="137"/>
      <c r="B153" s="141"/>
      <c r="C153" s="55"/>
      <c r="D153" s="52"/>
      <c r="E153" s="53"/>
      <c r="F153" s="53"/>
      <c r="G153" s="53"/>
      <c r="H153" s="142"/>
      <c r="I153" s="18"/>
    </row>
    <row r="154" spans="1:25" ht="19.5" hidden="1" customHeight="1" x14ac:dyDescent="0.25">
      <c r="A154" s="137"/>
      <c r="B154" s="141"/>
      <c r="C154" s="55"/>
      <c r="D154" s="52"/>
      <c r="E154" s="53"/>
      <c r="F154" s="53"/>
      <c r="G154" s="53"/>
      <c r="H154" s="142"/>
      <c r="I154" s="18"/>
    </row>
    <row r="155" spans="1:25" ht="19.5" hidden="1" customHeight="1" x14ac:dyDescent="0.25">
      <c r="A155" s="137"/>
      <c r="B155" s="141"/>
      <c r="C155" s="55"/>
      <c r="D155" s="52"/>
      <c r="E155" s="53"/>
      <c r="F155" s="53"/>
      <c r="G155" s="53"/>
      <c r="H155" s="142"/>
      <c r="I155" s="18"/>
    </row>
    <row r="156" spans="1:25" ht="19.5" hidden="1" customHeight="1" x14ac:dyDescent="0.25">
      <c r="A156" s="137"/>
      <c r="B156" s="141"/>
      <c r="C156" s="55"/>
      <c r="D156" s="52"/>
      <c r="E156" s="53"/>
      <c r="F156" s="53"/>
      <c r="G156" s="53"/>
      <c r="H156" s="142"/>
      <c r="I156" s="18"/>
    </row>
    <row r="157" spans="1:25" ht="19.5" hidden="1" customHeight="1" x14ac:dyDescent="0.25">
      <c r="A157" s="152"/>
      <c r="B157" s="153"/>
      <c r="C157" s="154"/>
      <c r="D157" s="155"/>
      <c r="E157" s="156"/>
      <c r="F157" s="156"/>
      <c r="G157" s="156"/>
      <c r="H157" s="157"/>
      <c r="I157" s="18"/>
    </row>
    <row r="158" spans="1:25" ht="18" customHeight="1" thickBot="1" x14ac:dyDescent="0.3">
      <c r="A158" s="158" t="s">
        <v>152</v>
      </c>
      <c r="B158" s="159"/>
      <c r="C158" s="159"/>
      <c r="D158" s="159"/>
      <c r="E158" s="159"/>
      <c r="F158" s="159"/>
      <c r="G158" s="159"/>
      <c r="H158" s="84">
        <f>SUM(H149,H13)</f>
        <v>0</v>
      </c>
      <c r="I158" s="56">
        <f>140000</f>
        <v>140000</v>
      </c>
      <c r="Y158" s="18"/>
    </row>
    <row r="159" spans="1:25" ht="12" customHeight="1" x14ac:dyDescent="0.25">
      <c r="A159" s="57"/>
      <c r="B159" s="57"/>
      <c r="C159" s="57"/>
      <c r="D159" s="57"/>
      <c r="E159" s="58"/>
      <c r="F159" s="58"/>
      <c r="G159" s="58"/>
      <c r="H159" s="58"/>
      <c r="I159" s="59" t="e">
        <f>#REF!/0.99</f>
        <v>#REF!</v>
      </c>
    </row>
    <row r="160" spans="1:25" ht="4.5" customHeight="1" x14ac:dyDescent="0.25">
      <c r="A160" s="57"/>
      <c r="B160" s="57"/>
      <c r="C160" s="57"/>
      <c r="D160" s="57"/>
      <c r="E160" s="58"/>
      <c r="F160" s="58"/>
      <c r="G160" s="58"/>
      <c r="H160" s="58"/>
      <c r="I160" s="59"/>
    </row>
    <row r="161" spans="1:9" ht="12" customHeight="1" x14ac:dyDescent="0.25">
      <c r="A161" s="57"/>
      <c r="B161" s="57"/>
      <c r="C161" s="60" t="s">
        <v>153</v>
      </c>
      <c r="D161" s="57"/>
      <c r="E161" s="58"/>
      <c r="F161" s="58"/>
      <c r="G161" s="58"/>
      <c r="H161" s="58"/>
      <c r="I161" s="59"/>
    </row>
    <row r="162" spans="1:9" ht="14.25" customHeight="1" x14ac:dyDescent="0.25">
      <c r="A162" s="61"/>
      <c r="B162" s="61"/>
      <c r="C162" s="62" t="s">
        <v>154</v>
      </c>
      <c r="D162" s="63"/>
      <c r="E162" s="64" t="s">
        <v>155</v>
      </c>
      <c r="F162" s="65"/>
      <c r="G162" s="65"/>
      <c r="H162" s="66"/>
    </row>
    <row r="163" spans="1:9" ht="15.75" customHeight="1" x14ac:dyDescent="0.25">
      <c r="A163" s="61"/>
      <c r="B163" s="61"/>
      <c r="C163" s="62" t="s">
        <v>156</v>
      </c>
      <c r="D163" s="63"/>
      <c r="E163" s="64" t="s">
        <v>157</v>
      </c>
      <c r="F163" s="67"/>
      <c r="G163" s="68"/>
      <c r="H163" s="66"/>
    </row>
    <row r="164" spans="1:9" ht="15.75" x14ac:dyDescent="0.25">
      <c r="A164" s="69"/>
      <c r="B164" s="69"/>
      <c r="D164" s="63"/>
      <c r="F164" s="67"/>
      <c r="G164" s="68"/>
      <c r="H164" s="70"/>
    </row>
    <row r="165" spans="1:9" ht="15.75" x14ac:dyDescent="0.25">
      <c r="D165" s="62"/>
      <c r="E165" s="71"/>
      <c r="F165" s="71"/>
      <c r="G165" s="72"/>
    </row>
    <row r="166" spans="1:9" ht="15.75" x14ac:dyDescent="0.25">
      <c r="C166" s="62"/>
      <c r="D166" s="62"/>
      <c r="E166" s="72"/>
      <c r="F166" s="72"/>
      <c r="G166" s="72"/>
    </row>
    <row r="167" spans="1:9" ht="12" customHeight="1" x14ac:dyDescent="0.25"/>
    <row r="168" spans="1:9" ht="11.25" customHeight="1" x14ac:dyDescent="0.25"/>
    <row r="169" spans="1:9" ht="12" customHeight="1" x14ac:dyDescent="0.25"/>
    <row r="170" spans="1:9" ht="14.1" customHeight="1" x14ac:dyDescent="0.25"/>
    <row r="171" spans="1:9" ht="4.5" customHeight="1" x14ac:dyDescent="0.25"/>
  </sheetData>
  <mergeCells count="9">
    <mergeCell ref="A1:H1"/>
    <mergeCell ref="A2:H2"/>
    <mergeCell ref="A3:H3"/>
    <mergeCell ref="A5:H5"/>
    <mergeCell ref="A7:H7"/>
    <mergeCell ref="A8:D8"/>
    <mergeCell ref="A9:H9"/>
    <mergeCell ref="A158:G158"/>
    <mergeCell ref="A6:G6"/>
  </mergeCells>
  <printOptions horizontalCentered="1"/>
  <pageMargins left="0.19685039370078741" right="0.19685039370078741" top="0.59055118110236227" bottom="0.39370078740157483" header="0" footer="0"/>
  <pageSetup paperSize="9" orientation="landscape" r:id="rId1"/>
  <headerFooter>
    <oddHeader>&amp;C&amp;"Arial,Negrito"&amp;14ANEXO I</oddHeader>
    <oddFooter>&amp;R&amp;P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"/>
  <sheetViews>
    <sheetView workbookViewId="0">
      <selection activeCell="E22" sqref="E22"/>
    </sheetView>
  </sheetViews>
  <sheetFormatPr defaultColWidth="0" defaultRowHeight="12.75" x14ac:dyDescent="0.2"/>
  <cols>
    <col min="1" max="1" width="1.5703125" style="183" customWidth="1"/>
    <col min="2" max="2" width="5.140625" style="183" customWidth="1"/>
    <col min="3" max="3" width="13.42578125" style="183" customWidth="1"/>
    <col min="4" max="4" width="34.7109375" style="183" customWidth="1"/>
    <col min="5" max="5" width="12.5703125" style="183" customWidth="1"/>
    <col min="6" max="6" width="7.7109375" style="231" customWidth="1"/>
    <col min="7" max="7" width="8.140625" style="232" customWidth="1"/>
    <col min="8" max="8" width="10" style="183" customWidth="1"/>
    <col min="9" max="9" width="6.5703125" style="232" customWidth="1"/>
    <col min="10" max="10" width="10" style="183" customWidth="1"/>
    <col min="11" max="11" width="6.28515625" style="232" customWidth="1"/>
    <col min="12" max="12" width="10" style="183" customWidth="1"/>
    <col min="13" max="13" width="6.5703125" style="232" customWidth="1"/>
    <col min="14" max="14" width="10" style="183" customWidth="1"/>
    <col min="15" max="15" width="0" style="183" hidden="1" customWidth="1"/>
    <col min="16" max="237" width="11.42578125" style="183" customWidth="1"/>
    <col min="238" max="238" width="1.5703125" style="183" customWidth="1"/>
    <col min="239" max="239" width="5.140625" style="183" customWidth="1"/>
    <col min="240" max="240" width="13.42578125" style="183" customWidth="1"/>
    <col min="241" max="241" width="41.5703125" style="183" customWidth="1"/>
    <col min="242" max="242" width="16.5703125" style="183" customWidth="1"/>
    <col min="243" max="243" width="8.42578125" style="183" bestFit="1" customWidth="1"/>
    <col min="244" max="244" width="6.42578125" style="183" bestFit="1" customWidth="1"/>
    <col min="245" max="245" width="13.28515625" style="183" customWidth="1"/>
    <col min="246" max="246" width="6.42578125" style="183" bestFit="1" customWidth="1"/>
    <col min="247" max="247" width="13" style="183" customWidth="1"/>
    <col min="248" max="248" width="6.42578125" style="183" bestFit="1" customWidth="1"/>
    <col min="249" max="249" width="13.5703125" style="183" customWidth="1"/>
    <col min="250" max="250" width="6.42578125" style="183" bestFit="1" customWidth="1"/>
    <col min="251" max="251" width="10.42578125" style="183" customWidth="1"/>
    <col min="252" max="252" width="6.42578125" style="183" bestFit="1" customWidth="1"/>
    <col min="253" max="253" width="10.42578125" style="183" customWidth="1"/>
    <col min="254" max="254" width="6.42578125" style="183" bestFit="1" customWidth="1"/>
    <col min="255" max="255" width="10.42578125" style="183" customWidth="1"/>
    <col min="256" max="256" width="0" style="183" hidden="1"/>
    <col min="257" max="257" width="1.5703125" style="183" customWidth="1"/>
    <col min="258" max="258" width="5.140625" style="183" customWidth="1"/>
    <col min="259" max="259" width="13.42578125" style="183" customWidth="1"/>
    <col min="260" max="260" width="41.5703125" style="183" customWidth="1"/>
    <col min="261" max="261" width="12.5703125" style="183" customWidth="1"/>
    <col min="262" max="262" width="7.7109375" style="183" customWidth="1"/>
    <col min="263" max="263" width="5.28515625" style="183" customWidth="1"/>
    <col min="264" max="264" width="10" style="183" customWidth="1"/>
    <col min="265" max="265" width="5.28515625" style="183" customWidth="1"/>
    <col min="266" max="266" width="10" style="183" customWidth="1"/>
    <col min="267" max="267" width="5.28515625" style="183" customWidth="1"/>
    <col min="268" max="268" width="10" style="183" customWidth="1"/>
    <col min="269" max="269" width="5.5703125" style="183" customWidth="1"/>
    <col min="270" max="270" width="10" style="183" customWidth="1"/>
    <col min="271" max="271" width="0" style="183" hidden="1" customWidth="1"/>
    <col min="272" max="493" width="11.42578125" style="183" customWidth="1"/>
    <col min="494" max="494" width="1.5703125" style="183" customWidth="1"/>
    <col min="495" max="495" width="5.140625" style="183" customWidth="1"/>
    <col min="496" max="496" width="13.42578125" style="183" customWidth="1"/>
    <col min="497" max="497" width="41.5703125" style="183" customWidth="1"/>
    <col min="498" max="498" width="16.5703125" style="183" customWidth="1"/>
    <col min="499" max="499" width="8.42578125" style="183" bestFit="1" customWidth="1"/>
    <col min="500" max="500" width="6.42578125" style="183" bestFit="1" customWidth="1"/>
    <col min="501" max="501" width="13.28515625" style="183" customWidth="1"/>
    <col min="502" max="502" width="6.42578125" style="183" bestFit="1" customWidth="1"/>
    <col min="503" max="503" width="13" style="183" customWidth="1"/>
    <col min="504" max="504" width="6.42578125" style="183" bestFit="1" customWidth="1"/>
    <col min="505" max="505" width="13.5703125" style="183" customWidth="1"/>
    <col min="506" max="506" width="6.42578125" style="183" bestFit="1" customWidth="1"/>
    <col min="507" max="507" width="10.42578125" style="183" customWidth="1"/>
    <col min="508" max="508" width="6.42578125" style="183" bestFit="1" customWidth="1"/>
    <col min="509" max="509" width="10.42578125" style="183" customWidth="1"/>
    <col min="510" max="510" width="6.42578125" style="183" bestFit="1" customWidth="1"/>
    <col min="511" max="511" width="10.42578125" style="183" customWidth="1"/>
    <col min="512" max="512" width="0" style="183" hidden="1"/>
    <col min="513" max="513" width="1.5703125" style="183" customWidth="1"/>
    <col min="514" max="514" width="5.140625" style="183" customWidth="1"/>
    <col min="515" max="515" width="13.42578125" style="183" customWidth="1"/>
    <col min="516" max="516" width="41.5703125" style="183" customWidth="1"/>
    <col min="517" max="517" width="12.5703125" style="183" customWidth="1"/>
    <col min="518" max="518" width="7.7109375" style="183" customWidth="1"/>
    <col min="519" max="519" width="5.28515625" style="183" customWidth="1"/>
    <col min="520" max="520" width="10" style="183" customWidth="1"/>
    <col min="521" max="521" width="5.28515625" style="183" customWidth="1"/>
    <col min="522" max="522" width="10" style="183" customWidth="1"/>
    <col min="523" max="523" width="5.28515625" style="183" customWidth="1"/>
    <col min="524" max="524" width="10" style="183" customWidth="1"/>
    <col min="525" max="525" width="5.5703125" style="183" customWidth="1"/>
    <col min="526" max="526" width="10" style="183" customWidth="1"/>
    <col min="527" max="527" width="0" style="183" hidden="1" customWidth="1"/>
    <col min="528" max="749" width="11.42578125" style="183" customWidth="1"/>
    <col min="750" max="750" width="1.5703125" style="183" customWidth="1"/>
    <col min="751" max="751" width="5.140625" style="183" customWidth="1"/>
    <col min="752" max="752" width="13.42578125" style="183" customWidth="1"/>
    <col min="753" max="753" width="41.5703125" style="183" customWidth="1"/>
    <col min="754" max="754" width="16.5703125" style="183" customWidth="1"/>
    <col min="755" max="755" width="8.42578125" style="183" bestFit="1" customWidth="1"/>
    <col min="756" max="756" width="6.42578125" style="183" bestFit="1" customWidth="1"/>
    <col min="757" max="757" width="13.28515625" style="183" customWidth="1"/>
    <col min="758" max="758" width="6.42578125" style="183" bestFit="1" customWidth="1"/>
    <col min="759" max="759" width="13" style="183" customWidth="1"/>
    <col min="760" max="760" width="6.42578125" style="183" bestFit="1" customWidth="1"/>
    <col min="761" max="761" width="13.5703125" style="183" customWidth="1"/>
    <col min="762" max="762" width="6.42578125" style="183" bestFit="1" customWidth="1"/>
    <col min="763" max="763" width="10.42578125" style="183" customWidth="1"/>
    <col min="764" max="764" width="6.42578125" style="183" bestFit="1" customWidth="1"/>
    <col min="765" max="765" width="10.42578125" style="183" customWidth="1"/>
    <col min="766" max="766" width="6.42578125" style="183" bestFit="1" customWidth="1"/>
    <col min="767" max="767" width="10.42578125" style="183" customWidth="1"/>
    <col min="768" max="768" width="0" style="183" hidden="1"/>
    <col min="769" max="769" width="1.5703125" style="183" customWidth="1"/>
    <col min="770" max="770" width="5.140625" style="183" customWidth="1"/>
    <col min="771" max="771" width="13.42578125" style="183" customWidth="1"/>
    <col min="772" max="772" width="41.5703125" style="183" customWidth="1"/>
    <col min="773" max="773" width="12.5703125" style="183" customWidth="1"/>
    <col min="774" max="774" width="7.7109375" style="183" customWidth="1"/>
    <col min="775" max="775" width="5.28515625" style="183" customWidth="1"/>
    <col min="776" max="776" width="10" style="183" customWidth="1"/>
    <col min="777" max="777" width="5.28515625" style="183" customWidth="1"/>
    <col min="778" max="778" width="10" style="183" customWidth="1"/>
    <col min="779" max="779" width="5.28515625" style="183" customWidth="1"/>
    <col min="780" max="780" width="10" style="183" customWidth="1"/>
    <col min="781" max="781" width="5.5703125" style="183" customWidth="1"/>
    <col min="782" max="782" width="10" style="183" customWidth="1"/>
    <col min="783" max="783" width="0" style="183" hidden="1" customWidth="1"/>
    <col min="784" max="1005" width="11.42578125" style="183" customWidth="1"/>
    <col min="1006" max="1006" width="1.5703125" style="183" customWidth="1"/>
    <col min="1007" max="1007" width="5.140625" style="183" customWidth="1"/>
    <col min="1008" max="1008" width="13.42578125" style="183" customWidth="1"/>
    <col min="1009" max="1009" width="41.5703125" style="183" customWidth="1"/>
    <col min="1010" max="1010" width="16.5703125" style="183" customWidth="1"/>
    <col min="1011" max="1011" width="8.42578125" style="183" bestFit="1" customWidth="1"/>
    <col min="1012" max="1012" width="6.42578125" style="183" bestFit="1" customWidth="1"/>
    <col min="1013" max="1013" width="13.28515625" style="183" customWidth="1"/>
    <col min="1014" max="1014" width="6.42578125" style="183" bestFit="1" customWidth="1"/>
    <col min="1015" max="1015" width="13" style="183" customWidth="1"/>
    <col min="1016" max="1016" width="6.42578125" style="183" bestFit="1" customWidth="1"/>
    <col min="1017" max="1017" width="13.5703125" style="183" customWidth="1"/>
    <col min="1018" max="1018" width="6.42578125" style="183" bestFit="1" customWidth="1"/>
    <col min="1019" max="1019" width="10.42578125" style="183" customWidth="1"/>
    <col min="1020" max="1020" width="6.42578125" style="183" bestFit="1" customWidth="1"/>
    <col min="1021" max="1021" width="10.42578125" style="183" customWidth="1"/>
    <col min="1022" max="1022" width="6.42578125" style="183" bestFit="1" customWidth="1"/>
    <col min="1023" max="1023" width="10.42578125" style="183" customWidth="1"/>
    <col min="1024" max="1024" width="0" style="183" hidden="1"/>
    <col min="1025" max="1025" width="1.5703125" style="183" customWidth="1"/>
    <col min="1026" max="1026" width="5.140625" style="183" customWidth="1"/>
    <col min="1027" max="1027" width="13.42578125" style="183" customWidth="1"/>
    <col min="1028" max="1028" width="41.5703125" style="183" customWidth="1"/>
    <col min="1029" max="1029" width="12.5703125" style="183" customWidth="1"/>
    <col min="1030" max="1030" width="7.7109375" style="183" customWidth="1"/>
    <col min="1031" max="1031" width="5.28515625" style="183" customWidth="1"/>
    <col min="1032" max="1032" width="10" style="183" customWidth="1"/>
    <col min="1033" max="1033" width="5.28515625" style="183" customWidth="1"/>
    <col min="1034" max="1034" width="10" style="183" customWidth="1"/>
    <col min="1035" max="1035" width="5.28515625" style="183" customWidth="1"/>
    <col min="1036" max="1036" width="10" style="183" customWidth="1"/>
    <col min="1037" max="1037" width="5.5703125" style="183" customWidth="1"/>
    <col min="1038" max="1038" width="10" style="183" customWidth="1"/>
    <col min="1039" max="1039" width="0" style="183" hidden="1" customWidth="1"/>
    <col min="1040" max="1261" width="11.42578125" style="183" customWidth="1"/>
    <col min="1262" max="1262" width="1.5703125" style="183" customWidth="1"/>
    <col min="1263" max="1263" width="5.140625" style="183" customWidth="1"/>
    <col min="1264" max="1264" width="13.42578125" style="183" customWidth="1"/>
    <col min="1265" max="1265" width="41.5703125" style="183" customWidth="1"/>
    <col min="1266" max="1266" width="16.5703125" style="183" customWidth="1"/>
    <col min="1267" max="1267" width="8.42578125" style="183" bestFit="1" customWidth="1"/>
    <col min="1268" max="1268" width="6.42578125" style="183" bestFit="1" customWidth="1"/>
    <col min="1269" max="1269" width="13.28515625" style="183" customWidth="1"/>
    <col min="1270" max="1270" width="6.42578125" style="183" bestFit="1" customWidth="1"/>
    <col min="1271" max="1271" width="13" style="183" customWidth="1"/>
    <col min="1272" max="1272" width="6.42578125" style="183" bestFit="1" customWidth="1"/>
    <col min="1273" max="1273" width="13.5703125" style="183" customWidth="1"/>
    <col min="1274" max="1274" width="6.42578125" style="183" bestFit="1" customWidth="1"/>
    <col min="1275" max="1275" width="10.42578125" style="183" customWidth="1"/>
    <col min="1276" max="1276" width="6.42578125" style="183" bestFit="1" customWidth="1"/>
    <col min="1277" max="1277" width="10.42578125" style="183" customWidth="1"/>
    <col min="1278" max="1278" width="6.42578125" style="183" bestFit="1" customWidth="1"/>
    <col min="1279" max="1279" width="10.42578125" style="183" customWidth="1"/>
    <col min="1280" max="1280" width="0" style="183" hidden="1"/>
    <col min="1281" max="1281" width="1.5703125" style="183" customWidth="1"/>
    <col min="1282" max="1282" width="5.140625" style="183" customWidth="1"/>
    <col min="1283" max="1283" width="13.42578125" style="183" customWidth="1"/>
    <col min="1284" max="1284" width="41.5703125" style="183" customWidth="1"/>
    <col min="1285" max="1285" width="12.5703125" style="183" customWidth="1"/>
    <col min="1286" max="1286" width="7.7109375" style="183" customWidth="1"/>
    <col min="1287" max="1287" width="5.28515625" style="183" customWidth="1"/>
    <col min="1288" max="1288" width="10" style="183" customWidth="1"/>
    <col min="1289" max="1289" width="5.28515625" style="183" customWidth="1"/>
    <col min="1290" max="1290" width="10" style="183" customWidth="1"/>
    <col min="1291" max="1291" width="5.28515625" style="183" customWidth="1"/>
    <col min="1292" max="1292" width="10" style="183" customWidth="1"/>
    <col min="1293" max="1293" width="5.5703125" style="183" customWidth="1"/>
    <col min="1294" max="1294" width="10" style="183" customWidth="1"/>
    <col min="1295" max="1295" width="0" style="183" hidden="1" customWidth="1"/>
    <col min="1296" max="1517" width="11.42578125" style="183" customWidth="1"/>
    <col min="1518" max="1518" width="1.5703125" style="183" customWidth="1"/>
    <col min="1519" max="1519" width="5.140625" style="183" customWidth="1"/>
    <col min="1520" max="1520" width="13.42578125" style="183" customWidth="1"/>
    <col min="1521" max="1521" width="41.5703125" style="183" customWidth="1"/>
    <col min="1522" max="1522" width="16.5703125" style="183" customWidth="1"/>
    <col min="1523" max="1523" width="8.42578125" style="183" bestFit="1" customWidth="1"/>
    <col min="1524" max="1524" width="6.42578125" style="183" bestFit="1" customWidth="1"/>
    <col min="1525" max="1525" width="13.28515625" style="183" customWidth="1"/>
    <col min="1526" max="1526" width="6.42578125" style="183" bestFit="1" customWidth="1"/>
    <col min="1527" max="1527" width="13" style="183" customWidth="1"/>
    <col min="1528" max="1528" width="6.42578125" style="183" bestFit="1" customWidth="1"/>
    <col min="1529" max="1529" width="13.5703125" style="183" customWidth="1"/>
    <col min="1530" max="1530" width="6.42578125" style="183" bestFit="1" customWidth="1"/>
    <col min="1531" max="1531" width="10.42578125" style="183" customWidth="1"/>
    <col min="1532" max="1532" width="6.42578125" style="183" bestFit="1" customWidth="1"/>
    <col min="1533" max="1533" width="10.42578125" style="183" customWidth="1"/>
    <col min="1534" max="1534" width="6.42578125" style="183" bestFit="1" customWidth="1"/>
    <col min="1535" max="1535" width="10.42578125" style="183" customWidth="1"/>
    <col min="1536" max="1536" width="0" style="183" hidden="1"/>
    <col min="1537" max="1537" width="1.5703125" style="183" customWidth="1"/>
    <col min="1538" max="1538" width="5.140625" style="183" customWidth="1"/>
    <col min="1539" max="1539" width="13.42578125" style="183" customWidth="1"/>
    <col min="1540" max="1540" width="41.5703125" style="183" customWidth="1"/>
    <col min="1541" max="1541" width="12.5703125" style="183" customWidth="1"/>
    <col min="1542" max="1542" width="7.7109375" style="183" customWidth="1"/>
    <col min="1543" max="1543" width="5.28515625" style="183" customWidth="1"/>
    <col min="1544" max="1544" width="10" style="183" customWidth="1"/>
    <col min="1545" max="1545" width="5.28515625" style="183" customWidth="1"/>
    <col min="1546" max="1546" width="10" style="183" customWidth="1"/>
    <col min="1547" max="1547" width="5.28515625" style="183" customWidth="1"/>
    <col min="1548" max="1548" width="10" style="183" customWidth="1"/>
    <col min="1549" max="1549" width="5.5703125" style="183" customWidth="1"/>
    <col min="1550" max="1550" width="10" style="183" customWidth="1"/>
    <col min="1551" max="1551" width="0" style="183" hidden="1" customWidth="1"/>
    <col min="1552" max="1773" width="11.42578125" style="183" customWidth="1"/>
    <col min="1774" max="1774" width="1.5703125" style="183" customWidth="1"/>
    <col min="1775" max="1775" width="5.140625" style="183" customWidth="1"/>
    <col min="1776" max="1776" width="13.42578125" style="183" customWidth="1"/>
    <col min="1777" max="1777" width="41.5703125" style="183" customWidth="1"/>
    <col min="1778" max="1778" width="16.5703125" style="183" customWidth="1"/>
    <col min="1779" max="1779" width="8.42578125" style="183" bestFit="1" customWidth="1"/>
    <col min="1780" max="1780" width="6.42578125" style="183" bestFit="1" customWidth="1"/>
    <col min="1781" max="1781" width="13.28515625" style="183" customWidth="1"/>
    <col min="1782" max="1782" width="6.42578125" style="183" bestFit="1" customWidth="1"/>
    <col min="1783" max="1783" width="13" style="183" customWidth="1"/>
    <col min="1784" max="1784" width="6.42578125" style="183" bestFit="1" customWidth="1"/>
    <col min="1785" max="1785" width="13.5703125" style="183" customWidth="1"/>
    <col min="1786" max="1786" width="6.42578125" style="183" bestFit="1" customWidth="1"/>
    <col min="1787" max="1787" width="10.42578125" style="183" customWidth="1"/>
    <col min="1788" max="1788" width="6.42578125" style="183" bestFit="1" customWidth="1"/>
    <col min="1789" max="1789" width="10.42578125" style="183" customWidth="1"/>
    <col min="1790" max="1790" width="6.42578125" style="183" bestFit="1" customWidth="1"/>
    <col min="1791" max="1791" width="10.42578125" style="183" customWidth="1"/>
    <col min="1792" max="1792" width="0" style="183" hidden="1"/>
    <col min="1793" max="1793" width="1.5703125" style="183" customWidth="1"/>
    <col min="1794" max="1794" width="5.140625" style="183" customWidth="1"/>
    <col min="1795" max="1795" width="13.42578125" style="183" customWidth="1"/>
    <col min="1796" max="1796" width="41.5703125" style="183" customWidth="1"/>
    <col min="1797" max="1797" width="12.5703125" style="183" customWidth="1"/>
    <col min="1798" max="1798" width="7.7109375" style="183" customWidth="1"/>
    <col min="1799" max="1799" width="5.28515625" style="183" customWidth="1"/>
    <col min="1800" max="1800" width="10" style="183" customWidth="1"/>
    <col min="1801" max="1801" width="5.28515625" style="183" customWidth="1"/>
    <col min="1802" max="1802" width="10" style="183" customWidth="1"/>
    <col min="1803" max="1803" width="5.28515625" style="183" customWidth="1"/>
    <col min="1804" max="1804" width="10" style="183" customWidth="1"/>
    <col min="1805" max="1805" width="5.5703125" style="183" customWidth="1"/>
    <col min="1806" max="1806" width="10" style="183" customWidth="1"/>
    <col min="1807" max="1807" width="0" style="183" hidden="1" customWidth="1"/>
    <col min="1808" max="2029" width="11.42578125" style="183" customWidth="1"/>
    <col min="2030" max="2030" width="1.5703125" style="183" customWidth="1"/>
    <col min="2031" max="2031" width="5.140625" style="183" customWidth="1"/>
    <col min="2032" max="2032" width="13.42578125" style="183" customWidth="1"/>
    <col min="2033" max="2033" width="41.5703125" style="183" customWidth="1"/>
    <col min="2034" max="2034" width="16.5703125" style="183" customWidth="1"/>
    <col min="2035" max="2035" width="8.42578125" style="183" bestFit="1" customWidth="1"/>
    <col min="2036" max="2036" width="6.42578125" style="183" bestFit="1" customWidth="1"/>
    <col min="2037" max="2037" width="13.28515625" style="183" customWidth="1"/>
    <col min="2038" max="2038" width="6.42578125" style="183" bestFit="1" customWidth="1"/>
    <col min="2039" max="2039" width="13" style="183" customWidth="1"/>
    <col min="2040" max="2040" width="6.42578125" style="183" bestFit="1" customWidth="1"/>
    <col min="2041" max="2041" width="13.5703125" style="183" customWidth="1"/>
    <col min="2042" max="2042" width="6.42578125" style="183" bestFit="1" customWidth="1"/>
    <col min="2043" max="2043" width="10.42578125" style="183" customWidth="1"/>
    <col min="2044" max="2044" width="6.42578125" style="183" bestFit="1" customWidth="1"/>
    <col min="2045" max="2045" width="10.42578125" style="183" customWidth="1"/>
    <col min="2046" max="2046" width="6.42578125" style="183" bestFit="1" customWidth="1"/>
    <col min="2047" max="2047" width="10.42578125" style="183" customWidth="1"/>
    <col min="2048" max="2048" width="0" style="183" hidden="1"/>
    <col min="2049" max="2049" width="1.5703125" style="183" customWidth="1"/>
    <col min="2050" max="2050" width="5.140625" style="183" customWidth="1"/>
    <col min="2051" max="2051" width="13.42578125" style="183" customWidth="1"/>
    <col min="2052" max="2052" width="41.5703125" style="183" customWidth="1"/>
    <col min="2053" max="2053" width="12.5703125" style="183" customWidth="1"/>
    <col min="2054" max="2054" width="7.7109375" style="183" customWidth="1"/>
    <col min="2055" max="2055" width="5.28515625" style="183" customWidth="1"/>
    <col min="2056" max="2056" width="10" style="183" customWidth="1"/>
    <col min="2057" max="2057" width="5.28515625" style="183" customWidth="1"/>
    <col min="2058" max="2058" width="10" style="183" customWidth="1"/>
    <col min="2059" max="2059" width="5.28515625" style="183" customWidth="1"/>
    <col min="2060" max="2060" width="10" style="183" customWidth="1"/>
    <col min="2061" max="2061" width="5.5703125" style="183" customWidth="1"/>
    <col min="2062" max="2062" width="10" style="183" customWidth="1"/>
    <col min="2063" max="2063" width="0" style="183" hidden="1" customWidth="1"/>
    <col min="2064" max="2285" width="11.42578125" style="183" customWidth="1"/>
    <col min="2286" max="2286" width="1.5703125" style="183" customWidth="1"/>
    <col min="2287" max="2287" width="5.140625" style="183" customWidth="1"/>
    <col min="2288" max="2288" width="13.42578125" style="183" customWidth="1"/>
    <col min="2289" max="2289" width="41.5703125" style="183" customWidth="1"/>
    <col min="2290" max="2290" width="16.5703125" style="183" customWidth="1"/>
    <col min="2291" max="2291" width="8.42578125" style="183" bestFit="1" customWidth="1"/>
    <col min="2292" max="2292" width="6.42578125" style="183" bestFit="1" customWidth="1"/>
    <col min="2293" max="2293" width="13.28515625" style="183" customWidth="1"/>
    <col min="2294" max="2294" width="6.42578125" style="183" bestFit="1" customWidth="1"/>
    <col min="2295" max="2295" width="13" style="183" customWidth="1"/>
    <col min="2296" max="2296" width="6.42578125" style="183" bestFit="1" customWidth="1"/>
    <col min="2297" max="2297" width="13.5703125" style="183" customWidth="1"/>
    <col min="2298" max="2298" width="6.42578125" style="183" bestFit="1" customWidth="1"/>
    <col min="2299" max="2299" width="10.42578125" style="183" customWidth="1"/>
    <col min="2300" max="2300" width="6.42578125" style="183" bestFit="1" customWidth="1"/>
    <col min="2301" max="2301" width="10.42578125" style="183" customWidth="1"/>
    <col min="2302" max="2302" width="6.42578125" style="183" bestFit="1" customWidth="1"/>
    <col min="2303" max="2303" width="10.42578125" style="183" customWidth="1"/>
    <col min="2304" max="2304" width="0" style="183" hidden="1"/>
    <col min="2305" max="2305" width="1.5703125" style="183" customWidth="1"/>
    <col min="2306" max="2306" width="5.140625" style="183" customWidth="1"/>
    <col min="2307" max="2307" width="13.42578125" style="183" customWidth="1"/>
    <col min="2308" max="2308" width="41.5703125" style="183" customWidth="1"/>
    <col min="2309" max="2309" width="12.5703125" style="183" customWidth="1"/>
    <col min="2310" max="2310" width="7.7109375" style="183" customWidth="1"/>
    <col min="2311" max="2311" width="5.28515625" style="183" customWidth="1"/>
    <col min="2312" max="2312" width="10" style="183" customWidth="1"/>
    <col min="2313" max="2313" width="5.28515625" style="183" customWidth="1"/>
    <col min="2314" max="2314" width="10" style="183" customWidth="1"/>
    <col min="2315" max="2315" width="5.28515625" style="183" customWidth="1"/>
    <col min="2316" max="2316" width="10" style="183" customWidth="1"/>
    <col min="2317" max="2317" width="5.5703125" style="183" customWidth="1"/>
    <col min="2318" max="2318" width="10" style="183" customWidth="1"/>
    <col min="2319" max="2319" width="0" style="183" hidden="1" customWidth="1"/>
    <col min="2320" max="2541" width="11.42578125" style="183" customWidth="1"/>
    <col min="2542" max="2542" width="1.5703125" style="183" customWidth="1"/>
    <col min="2543" max="2543" width="5.140625" style="183" customWidth="1"/>
    <col min="2544" max="2544" width="13.42578125" style="183" customWidth="1"/>
    <col min="2545" max="2545" width="41.5703125" style="183" customWidth="1"/>
    <col min="2546" max="2546" width="16.5703125" style="183" customWidth="1"/>
    <col min="2547" max="2547" width="8.42578125" style="183" bestFit="1" customWidth="1"/>
    <col min="2548" max="2548" width="6.42578125" style="183" bestFit="1" customWidth="1"/>
    <col min="2549" max="2549" width="13.28515625" style="183" customWidth="1"/>
    <col min="2550" max="2550" width="6.42578125" style="183" bestFit="1" customWidth="1"/>
    <col min="2551" max="2551" width="13" style="183" customWidth="1"/>
    <col min="2552" max="2552" width="6.42578125" style="183" bestFit="1" customWidth="1"/>
    <col min="2553" max="2553" width="13.5703125" style="183" customWidth="1"/>
    <col min="2554" max="2554" width="6.42578125" style="183" bestFit="1" customWidth="1"/>
    <col min="2555" max="2555" width="10.42578125" style="183" customWidth="1"/>
    <col min="2556" max="2556" width="6.42578125" style="183" bestFit="1" customWidth="1"/>
    <col min="2557" max="2557" width="10.42578125" style="183" customWidth="1"/>
    <col min="2558" max="2558" width="6.42578125" style="183" bestFit="1" customWidth="1"/>
    <col min="2559" max="2559" width="10.42578125" style="183" customWidth="1"/>
    <col min="2560" max="2560" width="0" style="183" hidden="1"/>
    <col min="2561" max="2561" width="1.5703125" style="183" customWidth="1"/>
    <col min="2562" max="2562" width="5.140625" style="183" customWidth="1"/>
    <col min="2563" max="2563" width="13.42578125" style="183" customWidth="1"/>
    <col min="2564" max="2564" width="41.5703125" style="183" customWidth="1"/>
    <col min="2565" max="2565" width="12.5703125" style="183" customWidth="1"/>
    <col min="2566" max="2566" width="7.7109375" style="183" customWidth="1"/>
    <col min="2567" max="2567" width="5.28515625" style="183" customWidth="1"/>
    <col min="2568" max="2568" width="10" style="183" customWidth="1"/>
    <col min="2569" max="2569" width="5.28515625" style="183" customWidth="1"/>
    <col min="2570" max="2570" width="10" style="183" customWidth="1"/>
    <col min="2571" max="2571" width="5.28515625" style="183" customWidth="1"/>
    <col min="2572" max="2572" width="10" style="183" customWidth="1"/>
    <col min="2573" max="2573" width="5.5703125" style="183" customWidth="1"/>
    <col min="2574" max="2574" width="10" style="183" customWidth="1"/>
    <col min="2575" max="2575" width="0" style="183" hidden="1" customWidth="1"/>
    <col min="2576" max="2797" width="11.42578125" style="183" customWidth="1"/>
    <col min="2798" max="2798" width="1.5703125" style="183" customWidth="1"/>
    <col min="2799" max="2799" width="5.140625" style="183" customWidth="1"/>
    <col min="2800" max="2800" width="13.42578125" style="183" customWidth="1"/>
    <col min="2801" max="2801" width="41.5703125" style="183" customWidth="1"/>
    <col min="2802" max="2802" width="16.5703125" style="183" customWidth="1"/>
    <col min="2803" max="2803" width="8.42578125" style="183" bestFit="1" customWidth="1"/>
    <col min="2804" max="2804" width="6.42578125" style="183" bestFit="1" customWidth="1"/>
    <col min="2805" max="2805" width="13.28515625" style="183" customWidth="1"/>
    <col min="2806" max="2806" width="6.42578125" style="183" bestFit="1" customWidth="1"/>
    <col min="2807" max="2807" width="13" style="183" customWidth="1"/>
    <col min="2808" max="2808" width="6.42578125" style="183" bestFit="1" customWidth="1"/>
    <col min="2809" max="2809" width="13.5703125" style="183" customWidth="1"/>
    <col min="2810" max="2810" width="6.42578125" style="183" bestFit="1" customWidth="1"/>
    <col min="2811" max="2811" width="10.42578125" style="183" customWidth="1"/>
    <col min="2812" max="2812" width="6.42578125" style="183" bestFit="1" customWidth="1"/>
    <col min="2813" max="2813" width="10.42578125" style="183" customWidth="1"/>
    <col min="2814" max="2814" width="6.42578125" style="183" bestFit="1" customWidth="1"/>
    <col min="2815" max="2815" width="10.42578125" style="183" customWidth="1"/>
    <col min="2816" max="2816" width="0" style="183" hidden="1"/>
    <col min="2817" max="2817" width="1.5703125" style="183" customWidth="1"/>
    <col min="2818" max="2818" width="5.140625" style="183" customWidth="1"/>
    <col min="2819" max="2819" width="13.42578125" style="183" customWidth="1"/>
    <col min="2820" max="2820" width="41.5703125" style="183" customWidth="1"/>
    <col min="2821" max="2821" width="12.5703125" style="183" customWidth="1"/>
    <col min="2822" max="2822" width="7.7109375" style="183" customWidth="1"/>
    <col min="2823" max="2823" width="5.28515625" style="183" customWidth="1"/>
    <col min="2824" max="2824" width="10" style="183" customWidth="1"/>
    <col min="2825" max="2825" width="5.28515625" style="183" customWidth="1"/>
    <col min="2826" max="2826" width="10" style="183" customWidth="1"/>
    <col min="2827" max="2827" width="5.28515625" style="183" customWidth="1"/>
    <col min="2828" max="2828" width="10" style="183" customWidth="1"/>
    <col min="2829" max="2829" width="5.5703125" style="183" customWidth="1"/>
    <col min="2830" max="2830" width="10" style="183" customWidth="1"/>
    <col min="2831" max="2831" width="0" style="183" hidden="1" customWidth="1"/>
    <col min="2832" max="3053" width="11.42578125" style="183" customWidth="1"/>
    <col min="3054" max="3054" width="1.5703125" style="183" customWidth="1"/>
    <col min="3055" max="3055" width="5.140625" style="183" customWidth="1"/>
    <col min="3056" max="3056" width="13.42578125" style="183" customWidth="1"/>
    <col min="3057" max="3057" width="41.5703125" style="183" customWidth="1"/>
    <col min="3058" max="3058" width="16.5703125" style="183" customWidth="1"/>
    <col min="3059" max="3059" width="8.42578125" style="183" bestFit="1" customWidth="1"/>
    <col min="3060" max="3060" width="6.42578125" style="183" bestFit="1" customWidth="1"/>
    <col min="3061" max="3061" width="13.28515625" style="183" customWidth="1"/>
    <col min="3062" max="3062" width="6.42578125" style="183" bestFit="1" customWidth="1"/>
    <col min="3063" max="3063" width="13" style="183" customWidth="1"/>
    <col min="3064" max="3064" width="6.42578125" style="183" bestFit="1" customWidth="1"/>
    <col min="3065" max="3065" width="13.5703125" style="183" customWidth="1"/>
    <col min="3066" max="3066" width="6.42578125" style="183" bestFit="1" customWidth="1"/>
    <col min="3067" max="3067" width="10.42578125" style="183" customWidth="1"/>
    <col min="3068" max="3068" width="6.42578125" style="183" bestFit="1" customWidth="1"/>
    <col min="3069" max="3069" width="10.42578125" style="183" customWidth="1"/>
    <col min="3070" max="3070" width="6.42578125" style="183" bestFit="1" customWidth="1"/>
    <col min="3071" max="3071" width="10.42578125" style="183" customWidth="1"/>
    <col min="3072" max="3072" width="0" style="183" hidden="1"/>
    <col min="3073" max="3073" width="1.5703125" style="183" customWidth="1"/>
    <col min="3074" max="3074" width="5.140625" style="183" customWidth="1"/>
    <col min="3075" max="3075" width="13.42578125" style="183" customWidth="1"/>
    <col min="3076" max="3076" width="41.5703125" style="183" customWidth="1"/>
    <col min="3077" max="3077" width="12.5703125" style="183" customWidth="1"/>
    <col min="3078" max="3078" width="7.7109375" style="183" customWidth="1"/>
    <col min="3079" max="3079" width="5.28515625" style="183" customWidth="1"/>
    <col min="3080" max="3080" width="10" style="183" customWidth="1"/>
    <col min="3081" max="3081" width="5.28515625" style="183" customWidth="1"/>
    <col min="3082" max="3082" width="10" style="183" customWidth="1"/>
    <col min="3083" max="3083" width="5.28515625" style="183" customWidth="1"/>
    <col min="3084" max="3084" width="10" style="183" customWidth="1"/>
    <col min="3085" max="3085" width="5.5703125" style="183" customWidth="1"/>
    <col min="3086" max="3086" width="10" style="183" customWidth="1"/>
    <col min="3087" max="3087" width="0" style="183" hidden="1" customWidth="1"/>
    <col min="3088" max="3309" width="11.42578125" style="183" customWidth="1"/>
    <col min="3310" max="3310" width="1.5703125" style="183" customWidth="1"/>
    <col min="3311" max="3311" width="5.140625" style="183" customWidth="1"/>
    <col min="3312" max="3312" width="13.42578125" style="183" customWidth="1"/>
    <col min="3313" max="3313" width="41.5703125" style="183" customWidth="1"/>
    <col min="3314" max="3314" width="16.5703125" style="183" customWidth="1"/>
    <col min="3315" max="3315" width="8.42578125" style="183" bestFit="1" customWidth="1"/>
    <col min="3316" max="3316" width="6.42578125" style="183" bestFit="1" customWidth="1"/>
    <col min="3317" max="3317" width="13.28515625" style="183" customWidth="1"/>
    <col min="3318" max="3318" width="6.42578125" style="183" bestFit="1" customWidth="1"/>
    <col min="3319" max="3319" width="13" style="183" customWidth="1"/>
    <col min="3320" max="3320" width="6.42578125" style="183" bestFit="1" customWidth="1"/>
    <col min="3321" max="3321" width="13.5703125" style="183" customWidth="1"/>
    <col min="3322" max="3322" width="6.42578125" style="183" bestFit="1" customWidth="1"/>
    <col min="3323" max="3323" width="10.42578125" style="183" customWidth="1"/>
    <col min="3324" max="3324" width="6.42578125" style="183" bestFit="1" customWidth="1"/>
    <col min="3325" max="3325" width="10.42578125" style="183" customWidth="1"/>
    <col min="3326" max="3326" width="6.42578125" style="183" bestFit="1" customWidth="1"/>
    <col min="3327" max="3327" width="10.42578125" style="183" customWidth="1"/>
    <col min="3328" max="3328" width="0" style="183" hidden="1"/>
    <col min="3329" max="3329" width="1.5703125" style="183" customWidth="1"/>
    <col min="3330" max="3330" width="5.140625" style="183" customWidth="1"/>
    <col min="3331" max="3331" width="13.42578125" style="183" customWidth="1"/>
    <col min="3332" max="3332" width="41.5703125" style="183" customWidth="1"/>
    <col min="3333" max="3333" width="12.5703125" style="183" customWidth="1"/>
    <col min="3334" max="3334" width="7.7109375" style="183" customWidth="1"/>
    <col min="3335" max="3335" width="5.28515625" style="183" customWidth="1"/>
    <col min="3336" max="3336" width="10" style="183" customWidth="1"/>
    <col min="3337" max="3337" width="5.28515625" style="183" customWidth="1"/>
    <col min="3338" max="3338" width="10" style="183" customWidth="1"/>
    <col min="3339" max="3339" width="5.28515625" style="183" customWidth="1"/>
    <col min="3340" max="3340" width="10" style="183" customWidth="1"/>
    <col min="3341" max="3341" width="5.5703125" style="183" customWidth="1"/>
    <col min="3342" max="3342" width="10" style="183" customWidth="1"/>
    <col min="3343" max="3343" width="0" style="183" hidden="1" customWidth="1"/>
    <col min="3344" max="3565" width="11.42578125" style="183" customWidth="1"/>
    <col min="3566" max="3566" width="1.5703125" style="183" customWidth="1"/>
    <col min="3567" max="3567" width="5.140625" style="183" customWidth="1"/>
    <col min="3568" max="3568" width="13.42578125" style="183" customWidth="1"/>
    <col min="3569" max="3569" width="41.5703125" style="183" customWidth="1"/>
    <col min="3570" max="3570" width="16.5703125" style="183" customWidth="1"/>
    <col min="3571" max="3571" width="8.42578125" style="183" bestFit="1" customWidth="1"/>
    <col min="3572" max="3572" width="6.42578125" style="183" bestFit="1" customWidth="1"/>
    <col min="3573" max="3573" width="13.28515625" style="183" customWidth="1"/>
    <col min="3574" max="3574" width="6.42578125" style="183" bestFit="1" customWidth="1"/>
    <col min="3575" max="3575" width="13" style="183" customWidth="1"/>
    <col min="3576" max="3576" width="6.42578125" style="183" bestFit="1" customWidth="1"/>
    <col min="3577" max="3577" width="13.5703125" style="183" customWidth="1"/>
    <col min="3578" max="3578" width="6.42578125" style="183" bestFit="1" customWidth="1"/>
    <col min="3579" max="3579" width="10.42578125" style="183" customWidth="1"/>
    <col min="3580" max="3580" width="6.42578125" style="183" bestFit="1" customWidth="1"/>
    <col min="3581" max="3581" width="10.42578125" style="183" customWidth="1"/>
    <col min="3582" max="3582" width="6.42578125" style="183" bestFit="1" customWidth="1"/>
    <col min="3583" max="3583" width="10.42578125" style="183" customWidth="1"/>
    <col min="3584" max="3584" width="0" style="183" hidden="1"/>
    <col min="3585" max="3585" width="1.5703125" style="183" customWidth="1"/>
    <col min="3586" max="3586" width="5.140625" style="183" customWidth="1"/>
    <col min="3587" max="3587" width="13.42578125" style="183" customWidth="1"/>
    <col min="3588" max="3588" width="41.5703125" style="183" customWidth="1"/>
    <col min="3589" max="3589" width="12.5703125" style="183" customWidth="1"/>
    <col min="3590" max="3590" width="7.7109375" style="183" customWidth="1"/>
    <col min="3591" max="3591" width="5.28515625" style="183" customWidth="1"/>
    <col min="3592" max="3592" width="10" style="183" customWidth="1"/>
    <col min="3593" max="3593" width="5.28515625" style="183" customWidth="1"/>
    <col min="3594" max="3594" width="10" style="183" customWidth="1"/>
    <col min="3595" max="3595" width="5.28515625" style="183" customWidth="1"/>
    <col min="3596" max="3596" width="10" style="183" customWidth="1"/>
    <col min="3597" max="3597" width="5.5703125" style="183" customWidth="1"/>
    <col min="3598" max="3598" width="10" style="183" customWidth="1"/>
    <col min="3599" max="3599" width="0" style="183" hidden="1" customWidth="1"/>
    <col min="3600" max="3821" width="11.42578125" style="183" customWidth="1"/>
    <col min="3822" max="3822" width="1.5703125" style="183" customWidth="1"/>
    <col min="3823" max="3823" width="5.140625" style="183" customWidth="1"/>
    <col min="3824" max="3824" width="13.42578125" style="183" customWidth="1"/>
    <col min="3825" max="3825" width="41.5703125" style="183" customWidth="1"/>
    <col min="3826" max="3826" width="16.5703125" style="183" customWidth="1"/>
    <col min="3827" max="3827" width="8.42578125" style="183" bestFit="1" customWidth="1"/>
    <col min="3828" max="3828" width="6.42578125" style="183" bestFit="1" customWidth="1"/>
    <col min="3829" max="3829" width="13.28515625" style="183" customWidth="1"/>
    <col min="3830" max="3830" width="6.42578125" style="183" bestFit="1" customWidth="1"/>
    <col min="3831" max="3831" width="13" style="183" customWidth="1"/>
    <col min="3832" max="3832" width="6.42578125" style="183" bestFit="1" customWidth="1"/>
    <col min="3833" max="3833" width="13.5703125" style="183" customWidth="1"/>
    <col min="3834" max="3834" width="6.42578125" style="183" bestFit="1" customWidth="1"/>
    <col min="3835" max="3835" width="10.42578125" style="183" customWidth="1"/>
    <col min="3836" max="3836" width="6.42578125" style="183" bestFit="1" customWidth="1"/>
    <col min="3837" max="3837" width="10.42578125" style="183" customWidth="1"/>
    <col min="3838" max="3838" width="6.42578125" style="183" bestFit="1" customWidth="1"/>
    <col min="3839" max="3839" width="10.42578125" style="183" customWidth="1"/>
    <col min="3840" max="3840" width="0" style="183" hidden="1"/>
    <col min="3841" max="3841" width="1.5703125" style="183" customWidth="1"/>
    <col min="3842" max="3842" width="5.140625" style="183" customWidth="1"/>
    <col min="3843" max="3843" width="13.42578125" style="183" customWidth="1"/>
    <col min="3844" max="3844" width="41.5703125" style="183" customWidth="1"/>
    <col min="3845" max="3845" width="12.5703125" style="183" customWidth="1"/>
    <col min="3846" max="3846" width="7.7109375" style="183" customWidth="1"/>
    <col min="3847" max="3847" width="5.28515625" style="183" customWidth="1"/>
    <col min="3848" max="3848" width="10" style="183" customWidth="1"/>
    <col min="3849" max="3849" width="5.28515625" style="183" customWidth="1"/>
    <col min="3850" max="3850" width="10" style="183" customWidth="1"/>
    <col min="3851" max="3851" width="5.28515625" style="183" customWidth="1"/>
    <col min="3852" max="3852" width="10" style="183" customWidth="1"/>
    <col min="3853" max="3853" width="5.5703125" style="183" customWidth="1"/>
    <col min="3854" max="3854" width="10" style="183" customWidth="1"/>
    <col min="3855" max="3855" width="0" style="183" hidden="1" customWidth="1"/>
    <col min="3856" max="4077" width="11.42578125" style="183" customWidth="1"/>
    <col min="4078" max="4078" width="1.5703125" style="183" customWidth="1"/>
    <col min="4079" max="4079" width="5.140625" style="183" customWidth="1"/>
    <col min="4080" max="4080" width="13.42578125" style="183" customWidth="1"/>
    <col min="4081" max="4081" width="41.5703125" style="183" customWidth="1"/>
    <col min="4082" max="4082" width="16.5703125" style="183" customWidth="1"/>
    <col min="4083" max="4083" width="8.42578125" style="183" bestFit="1" customWidth="1"/>
    <col min="4084" max="4084" width="6.42578125" style="183" bestFit="1" customWidth="1"/>
    <col min="4085" max="4085" width="13.28515625" style="183" customWidth="1"/>
    <col min="4086" max="4086" width="6.42578125" style="183" bestFit="1" customWidth="1"/>
    <col min="4087" max="4087" width="13" style="183" customWidth="1"/>
    <col min="4088" max="4088" width="6.42578125" style="183" bestFit="1" customWidth="1"/>
    <col min="4089" max="4089" width="13.5703125" style="183" customWidth="1"/>
    <col min="4090" max="4090" width="6.42578125" style="183" bestFit="1" customWidth="1"/>
    <col min="4091" max="4091" width="10.42578125" style="183" customWidth="1"/>
    <col min="4092" max="4092" width="6.42578125" style="183" bestFit="1" customWidth="1"/>
    <col min="4093" max="4093" width="10.42578125" style="183" customWidth="1"/>
    <col min="4094" max="4094" width="6.42578125" style="183" bestFit="1" customWidth="1"/>
    <col min="4095" max="4095" width="10.42578125" style="183" customWidth="1"/>
    <col min="4096" max="4096" width="0" style="183" hidden="1"/>
    <col min="4097" max="4097" width="1.5703125" style="183" customWidth="1"/>
    <col min="4098" max="4098" width="5.140625" style="183" customWidth="1"/>
    <col min="4099" max="4099" width="13.42578125" style="183" customWidth="1"/>
    <col min="4100" max="4100" width="41.5703125" style="183" customWidth="1"/>
    <col min="4101" max="4101" width="12.5703125" style="183" customWidth="1"/>
    <col min="4102" max="4102" width="7.7109375" style="183" customWidth="1"/>
    <col min="4103" max="4103" width="5.28515625" style="183" customWidth="1"/>
    <col min="4104" max="4104" width="10" style="183" customWidth="1"/>
    <col min="4105" max="4105" width="5.28515625" style="183" customWidth="1"/>
    <col min="4106" max="4106" width="10" style="183" customWidth="1"/>
    <col min="4107" max="4107" width="5.28515625" style="183" customWidth="1"/>
    <col min="4108" max="4108" width="10" style="183" customWidth="1"/>
    <col min="4109" max="4109" width="5.5703125" style="183" customWidth="1"/>
    <col min="4110" max="4110" width="10" style="183" customWidth="1"/>
    <col min="4111" max="4111" width="0" style="183" hidden="1" customWidth="1"/>
    <col min="4112" max="4333" width="11.42578125" style="183" customWidth="1"/>
    <col min="4334" max="4334" width="1.5703125" style="183" customWidth="1"/>
    <col min="4335" max="4335" width="5.140625" style="183" customWidth="1"/>
    <col min="4336" max="4336" width="13.42578125" style="183" customWidth="1"/>
    <col min="4337" max="4337" width="41.5703125" style="183" customWidth="1"/>
    <col min="4338" max="4338" width="16.5703125" style="183" customWidth="1"/>
    <col min="4339" max="4339" width="8.42578125" style="183" bestFit="1" customWidth="1"/>
    <col min="4340" max="4340" width="6.42578125" style="183" bestFit="1" customWidth="1"/>
    <col min="4341" max="4341" width="13.28515625" style="183" customWidth="1"/>
    <col min="4342" max="4342" width="6.42578125" style="183" bestFit="1" customWidth="1"/>
    <col min="4343" max="4343" width="13" style="183" customWidth="1"/>
    <col min="4344" max="4344" width="6.42578125" style="183" bestFit="1" customWidth="1"/>
    <col min="4345" max="4345" width="13.5703125" style="183" customWidth="1"/>
    <col min="4346" max="4346" width="6.42578125" style="183" bestFit="1" customWidth="1"/>
    <col min="4347" max="4347" width="10.42578125" style="183" customWidth="1"/>
    <col min="4348" max="4348" width="6.42578125" style="183" bestFit="1" customWidth="1"/>
    <col min="4349" max="4349" width="10.42578125" style="183" customWidth="1"/>
    <col min="4350" max="4350" width="6.42578125" style="183" bestFit="1" customWidth="1"/>
    <col min="4351" max="4351" width="10.42578125" style="183" customWidth="1"/>
    <col min="4352" max="4352" width="0" style="183" hidden="1"/>
    <col min="4353" max="4353" width="1.5703125" style="183" customWidth="1"/>
    <col min="4354" max="4354" width="5.140625" style="183" customWidth="1"/>
    <col min="4355" max="4355" width="13.42578125" style="183" customWidth="1"/>
    <col min="4356" max="4356" width="41.5703125" style="183" customWidth="1"/>
    <col min="4357" max="4357" width="12.5703125" style="183" customWidth="1"/>
    <col min="4358" max="4358" width="7.7109375" style="183" customWidth="1"/>
    <col min="4359" max="4359" width="5.28515625" style="183" customWidth="1"/>
    <col min="4360" max="4360" width="10" style="183" customWidth="1"/>
    <col min="4361" max="4361" width="5.28515625" style="183" customWidth="1"/>
    <col min="4362" max="4362" width="10" style="183" customWidth="1"/>
    <col min="4363" max="4363" width="5.28515625" style="183" customWidth="1"/>
    <col min="4364" max="4364" width="10" style="183" customWidth="1"/>
    <col min="4365" max="4365" width="5.5703125" style="183" customWidth="1"/>
    <col min="4366" max="4366" width="10" style="183" customWidth="1"/>
    <col min="4367" max="4367" width="0" style="183" hidden="1" customWidth="1"/>
    <col min="4368" max="4589" width="11.42578125" style="183" customWidth="1"/>
    <col min="4590" max="4590" width="1.5703125" style="183" customWidth="1"/>
    <col min="4591" max="4591" width="5.140625" style="183" customWidth="1"/>
    <col min="4592" max="4592" width="13.42578125" style="183" customWidth="1"/>
    <col min="4593" max="4593" width="41.5703125" style="183" customWidth="1"/>
    <col min="4594" max="4594" width="16.5703125" style="183" customWidth="1"/>
    <col min="4595" max="4595" width="8.42578125" style="183" bestFit="1" customWidth="1"/>
    <col min="4596" max="4596" width="6.42578125" style="183" bestFit="1" customWidth="1"/>
    <col min="4597" max="4597" width="13.28515625" style="183" customWidth="1"/>
    <col min="4598" max="4598" width="6.42578125" style="183" bestFit="1" customWidth="1"/>
    <col min="4599" max="4599" width="13" style="183" customWidth="1"/>
    <col min="4600" max="4600" width="6.42578125" style="183" bestFit="1" customWidth="1"/>
    <col min="4601" max="4601" width="13.5703125" style="183" customWidth="1"/>
    <col min="4602" max="4602" width="6.42578125" style="183" bestFit="1" customWidth="1"/>
    <col min="4603" max="4603" width="10.42578125" style="183" customWidth="1"/>
    <col min="4604" max="4604" width="6.42578125" style="183" bestFit="1" customWidth="1"/>
    <col min="4605" max="4605" width="10.42578125" style="183" customWidth="1"/>
    <col min="4606" max="4606" width="6.42578125" style="183" bestFit="1" customWidth="1"/>
    <col min="4607" max="4607" width="10.42578125" style="183" customWidth="1"/>
    <col min="4608" max="4608" width="0" style="183" hidden="1"/>
    <col min="4609" max="4609" width="1.5703125" style="183" customWidth="1"/>
    <col min="4610" max="4610" width="5.140625" style="183" customWidth="1"/>
    <col min="4611" max="4611" width="13.42578125" style="183" customWidth="1"/>
    <col min="4612" max="4612" width="41.5703125" style="183" customWidth="1"/>
    <col min="4613" max="4613" width="12.5703125" style="183" customWidth="1"/>
    <col min="4614" max="4614" width="7.7109375" style="183" customWidth="1"/>
    <col min="4615" max="4615" width="5.28515625" style="183" customWidth="1"/>
    <col min="4616" max="4616" width="10" style="183" customWidth="1"/>
    <col min="4617" max="4617" width="5.28515625" style="183" customWidth="1"/>
    <col min="4618" max="4618" width="10" style="183" customWidth="1"/>
    <col min="4619" max="4619" width="5.28515625" style="183" customWidth="1"/>
    <col min="4620" max="4620" width="10" style="183" customWidth="1"/>
    <col min="4621" max="4621" width="5.5703125" style="183" customWidth="1"/>
    <col min="4622" max="4622" width="10" style="183" customWidth="1"/>
    <col min="4623" max="4623" width="0" style="183" hidden="1" customWidth="1"/>
    <col min="4624" max="4845" width="11.42578125" style="183" customWidth="1"/>
    <col min="4846" max="4846" width="1.5703125" style="183" customWidth="1"/>
    <col min="4847" max="4847" width="5.140625" style="183" customWidth="1"/>
    <col min="4848" max="4848" width="13.42578125" style="183" customWidth="1"/>
    <col min="4849" max="4849" width="41.5703125" style="183" customWidth="1"/>
    <col min="4850" max="4850" width="16.5703125" style="183" customWidth="1"/>
    <col min="4851" max="4851" width="8.42578125" style="183" bestFit="1" customWidth="1"/>
    <col min="4852" max="4852" width="6.42578125" style="183" bestFit="1" customWidth="1"/>
    <col min="4853" max="4853" width="13.28515625" style="183" customWidth="1"/>
    <col min="4854" max="4854" width="6.42578125" style="183" bestFit="1" customWidth="1"/>
    <col min="4855" max="4855" width="13" style="183" customWidth="1"/>
    <col min="4856" max="4856" width="6.42578125" style="183" bestFit="1" customWidth="1"/>
    <col min="4857" max="4857" width="13.5703125" style="183" customWidth="1"/>
    <col min="4858" max="4858" width="6.42578125" style="183" bestFit="1" customWidth="1"/>
    <col min="4859" max="4859" width="10.42578125" style="183" customWidth="1"/>
    <col min="4860" max="4860" width="6.42578125" style="183" bestFit="1" customWidth="1"/>
    <col min="4861" max="4861" width="10.42578125" style="183" customWidth="1"/>
    <col min="4862" max="4862" width="6.42578125" style="183" bestFit="1" customWidth="1"/>
    <col min="4863" max="4863" width="10.42578125" style="183" customWidth="1"/>
    <col min="4864" max="4864" width="0" style="183" hidden="1"/>
    <col min="4865" max="4865" width="1.5703125" style="183" customWidth="1"/>
    <col min="4866" max="4866" width="5.140625" style="183" customWidth="1"/>
    <col min="4867" max="4867" width="13.42578125" style="183" customWidth="1"/>
    <col min="4868" max="4868" width="41.5703125" style="183" customWidth="1"/>
    <col min="4869" max="4869" width="12.5703125" style="183" customWidth="1"/>
    <col min="4870" max="4870" width="7.7109375" style="183" customWidth="1"/>
    <col min="4871" max="4871" width="5.28515625" style="183" customWidth="1"/>
    <col min="4872" max="4872" width="10" style="183" customWidth="1"/>
    <col min="4873" max="4873" width="5.28515625" style="183" customWidth="1"/>
    <col min="4874" max="4874" width="10" style="183" customWidth="1"/>
    <col min="4875" max="4875" width="5.28515625" style="183" customWidth="1"/>
    <col min="4876" max="4876" width="10" style="183" customWidth="1"/>
    <col min="4877" max="4877" width="5.5703125" style="183" customWidth="1"/>
    <col min="4878" max="4878" width="10" style="183" customWidth="1"/>
    <col min="4879" max="4879" width="0" style="183" hidden="1" customWidth="1"/>
    <col min="4880" max="5101" width="11.42578125" style="183" customWidth="1"/>
    <col min="5102" max="5102" width="1.5703125" style="183" customWidth="1"/>
    <col min="5103" max="5103" width="5.140625" style="183" customWidth="1"/>
    <col min="5104" max="5104" width="13.42578125" style="183" customWidth="1"/>
    <col min="5105" max="5105" width="41.5703125" style="183" customWidth="1"/>
    <col min="5106" max="5106" width="16.5703125" style="183" customWidth="1"/>
    <col min="5107" max="5107" width="8.42578125" style="183" bestFit="1" customWidth="1"/>
    <col min="5108" max="5108" width="6.42578125" style="183" bestFit="1" customWidth="1"/>
    <col min="5109" max="5109" width="13.28515625" style="183" customWidth="1"/>
    <col min="5110" max="5110" width="6.42578125" style="183" bestFit="1" customWidth="1"/>
    <col min="5111" max="5111" width="13" style="183" customWidth="1"/>
    <col min="5112" max="5112" width="6.42578125" style="183" bestFit="1" customWidth="1"/>
    <col min="5113" max="5113" width="13.5703125" style="183" customWidth="1"/>
    <col min="5114" max="5114" width="6.42578125" style="183" bestFit="1" customWidth="1"/>
    <col min="5115" max="5115" width="10.42578125" style="183" customWidth="1"/>
    <col min="5116" max="5116" width="6.42578125" style="183" bestFit="1" customWidth="1"/>
    <col min="5117" max="5117" width="10.42578125" style="183" customWidth="1"/>
    <col min="5118" max="5118" width="6.42578125" style="183" bestFit="1" customWidth="1"/>
    <col min="5119" max="5119" width="10.42578125" style="183" customWidth="1"/>
    <col min="5120" max="5120" width="0" style="183" hidden="1"/>
    <col min="5121" max="5121" width="1.5703125" style="183" customWidth="1"/>
    <col min="5122" max="5122" width="5.140625" style="183" customWidth="1"/>
    <col min="5123" max="5123" width="13.42578125" style="183" customWidth="1"/>
    <col min="5124" max="5124" width="41.5703125" style="183" customWidth="1"/>
    <col min="5125" max="5125" width="12.5703125" style="183" customWidth="1"/>
    <col min="5126" max="5126" width="7.7109375" style="183" customWidth="1"/>
    <col min="5127" max="5127" width="5.28515625" style="183" customWidth="1"/>
    <col min="5128" max="5128" width="10" style="183" customWidth="1"/>
    <col min="5129" max="5129" width="5.28515625" style="183" customWidth="1"/>
    <col min="5130" max="5130" width="10" style="183" customWidth="1"/>
    <col min="5131" max="5131" width="5.28515625" style="183" customWidth="1"/>
    <col min="5132" max="5132" width="10" style="183" customWidth="1"/>
    <col min="5133" max="5133" width="5.5703125" style="183" customWidth="1"/>
    <col min="5134" max="5134" width="10" style="183" customWidth="1"/>
    <col min="5135" max="5135" width="0" style="183" hidden="1" customWidth="1"/>
    <col min="5136" max="5357" width="11.42578125" style="183" customWidth="1"/>
    <col min="5358" max="5358" width="1.5703125" style="183" customWidth="1"/>
    <col min="5359" max="5359" width="5.140625" style="183" customWidth="1"/>
    <col min="5360" max="5360" width="13.42578125" style="183" customWidth="1"/>
    <col min="5361" max="5361" width="41.5703125" style="183" customWidth="1"/>
    <col min="5362" max="5362" width="16.5703125" style="183" customWidth="1"/>
    <col min="5363" max="5363" width="8.42578125" style="183" bestFit="1" customWidth="1"/>
    <col min="5364" max="5364" width="6.42578125" style="183" bestFit="1" customWidth="1"/>
    <col min="5365" max="5365" width="13.28515625" style="183" customWidth="1"/>
    <col min="5366" max="5366" width="6.42578125" style="183" bestFit="1" customWidth="1"/>
    <col min="5367" max="5367" width="13" style="183" customWidth="1"/>
    <col min="5368" max="5368" width="6.42578125" style="183" bestFit="1" customWidth="1"/>
    <col min="5369" max="5369" width="13.5703125" style="183" customWidth="1"/>
    <col min="5370" max="5370" width="6.42578125" style="183" bestFit="1" customWidth="1"/>
    <col min="5371" max="5371" width="10.42578125" style="183" customWidth="1"/>
    <col min="5372" max="5372" width="6.42578125" style="183" bestFit="1" customWidth="1"/>
    <col min="5373" max="5373" width="10.42578125" style="183" customWidth="1"/>
    <col min="5374" max="5374" width="6.42578125" style="183" bestFit="1" customWidth="1"/>
    <col min="5375" max="5375" width="10.42578125" style="183" customWidth="1"/>
    <col min="5376" max="5376" width="0" style="183" hidden="1"/>
    <col min="5377" max="5377" width="1.5703125" style="183" customWidth="1"/>
    <col min="5378" max="5378" width="5.140625" style="183" customWidth="1"/>
    <col min="5379" max="5379" width="13.42578125" style="183" customWidth="1"/>
    <col min="5380" max="5380" width="41.5703125" style="183" customWidth="1"/>
    <col min="5381" max="5381" width="12.5703125" style="183" customWidth="1"/>
    <col min="5382" max="5382" width="7.7109375" style="183" customWidth="1"/>
    <col min="5383" max="5383" width="5.28515625" style="183" customWidth="1"/>
    <col min="5384" max="5384" width="10" style="183" customWidth="1"/>
    <col min="5385" max="5385" width="5.28515625" style="183" customWidth="1"/>
    <col min="5386" max="5386" width="10" style="183" customWidth="1"/>
    <col min="5387" max="5387" width="5.28515625" style="183" customWidth="1"/>
    <col min="5388" max="5388" width="10" style="183" customWidth="1"/>
    <col min="5389" max="5389" width="5.5703125" style="183" customWidth="1"/>
    <col min="5390" max="5390" width="10" style="183" customWidth="1"/>
    <col min="5391" max="5391" width="0" style="183" hidden="1" customWidth="1"/>
    <col min="5392" max="5613" width="11.42578125" style="183" customWidth="1"/>
    <col min="5614" max="5614" width="1.5703125" style="183" customWidth="1"/>
    <col min="5615" max="5615" width="5.140625" style="183" customWidth="1"/>
    <col min="5616" max="5616" width="13.42578125" style="183" customWidth="1"/>
    <col min="5617" max="5617" width="41.5703125" style="183" customWidth="1"/>
    <col min="5618" max="5618" width="16.5703125" style="183" customWidth="1"/>
    <col min="5619" max="5619" width="8.42578125" style="183" bestFit="1" customWidth="1"/>
    <col min="5620" max="5620" width="6.42578125" style="183" bestFit="1" customWidth="1"/>
    <col min="5621" max="5621" width="13.28515625" style="183" customWidth="1"/>
    <col min="5622" max="5622" width="6.42578125" style="183" bestFit="1" customWidth="1"/>
    <col min="5623" max="5623" width="13" style="183" customWidth="1"/>
    <col min="5624" max="5624" width="6.42578125" style="183" bestFit="1" customWidth="1"/>
    <col min="5625" max="5625" width="13.5703125" style="183" customWidth="1"/>
    <col min="5626" max="5626" width="6.42578125" style="183" bestFit="1" customWidth="1"/>
    <col min="5627" max="5627" width="10.42578125" style="183" customWidth="1"/>
    <col min="5628" max="5628" width="6.42578125" style="183" bestFit="1" customWidth="1"/>
    <col min="5629" max="5629" width="10.42578125" style="183" customWidth="1"/>
    <col min="5630" max="5630" width="6.42578125" style="183" bestFit="1" customWidth="1"/>
    <col min="5631" max="5631" width="10.42578125" style="183" customWidth="1"/>
    <col min="5632" max="5632" width="0" style="183" hidden="1"/>
    <col min="5633" max="5633" width="1.5703125" style="183" customWidth="1"/>
    <col min="5634" max="5634" width="5.140625" style="183" customWidth="1"/>
    <col min="5635" max="5635" width="13.42578125" style="183" customWidth="1"/>
    <col min="5636" max="5636" width="41.5703125" style="183" customWidth="1"/>
    <col min="5637" max="5637" width="12.5703125" style="183" customWidth="1"/>
    <col min="5638" max="5638" width="7.7109375" style="183" customWidth="1"/>
    <col min="5639" max="5639" width="5.28515625" style="183" customWidth="1"/>
    <col min="5640" max="5640" width="10" style="183" customWidth="1"/>
    <col min="5641" max="5641" width="5.28515625" style="183" customWidth="1"/>
    <col min="5642" max="5642" width="10" style="183" customWidth="1"/>
    <col min="5643" max="5643" width="5.28515625" style="183" customWidth="1"/>
    <col min="5644" max="5644" width="10" style="183" customWidth="1"/>
    <col min="5645" max="5645" width="5.5703125" style="183" customWidth="1"/>
    <col min="5646" max="5646" width="10" style="183" customWidth="1"/>
    <col min="5647" max="5647" width="0" style="183" hidden="1" customWidth="1"/>
    <col min="5648" max="5869" width="11.42578125" style="183" customWidth="1"/>
    <col min="5870" max="5870" width="1.5703125" style="183" customWidth="1"/>
    <col min="5871" max="5871" width="5.140625" style="183" customWidth="1"/>
    <col min="5872" max="5872" width="13.42578125" style="183" customWidth="1"/>
    <col min="5873" max="5873" width="41.5703125" style="183" customWidth="1"/>
    <col min="5874" max="5874" width="16.5703125" style="183" customWidth="1"/>
    <col min="5875" max="5875" width="8.42578125" style="183" bestFit="1" customWidth="1"/>
    <col min="5876" max="5876" width="6.42578125" style="183" bestFit="1" customWidth="1"/>
    <col min="5877" max="5877" width="13.28515625" style="183" customWidth="1"/>
    <col min="5878" max="5878" width="6.42578125" style="183" bestFit="1" customWidth="1"/>
    <col min="5879" max="5879" width="13" style="183" customWidth="1"/>
    <col min="5880" max="5880" width="6.42578125" style="183" bestFit="1" customWidth="1"/>
    <col min="5881" max="5881" width="13.5703125" style="183" customWidth="1"/>
    <col min="5882" max="5882" width="6.42578125" style="183" bestFit="1" customWidth="1"/>
    <col min="5883" max="5883" width="10.42578125" style="183" customWidth="1"/>
    <col min="5884" max="5884" width="6.42578125" style="183" bestFit="1" customWidth="1"/>
    <col min="5885" max="5885" width="10.42578125" style="183" customWidth="1"/>
    <col min="5886" max="5886" width="6.42578125" style="183" bestFit="1" customWidth="1"/>
    <col min="5887" max="5887" width="10.42578125" style="183" customWidth="1"/>
    <col min="5888" max="5888" width="0" style="183" hidden="1"/>
    <col min="5889" max="5889" width="1.5703125" style="183" customWidth="1"/>
    <col min="5890" max="5890" width="5.140625" style="183" customWidth="1"/>
    <col min="5891" max="5891" width="13.42578125" style="183" customWidth="1"/>
    <col min="5892" max="5892" width="41.5703125" style="183" customWidth="1"/>
    <col min="5893" max="5893" width="12.5703125" style="183" customWidth="1"/>
    <col min="5894" max="5894" width="7.7109375" style="183" customWidth="1"/>
    <col min="5895" max="5895" width="5.28515625" style="183" customWidth="1"/>
    <col min="5896" max="5896" width="10" style="183" customWidth="1"/>
    <col min="5897" max="5897" width="5.28515625" style="183" customWidth="1"/>
    <col min="5898" max="5898" width="10" style="183" customWidth="1"/>
    <col min="5899" max="5899" width="5.28515625" style="183" customWidth="1"/>
    <col min="5900" max="5900" width="10" style="183" customWidth="1"/>
    <col min="5901" max="5901" width="5.5703125" style="183" customWidth="1"/>
    <col min="5902" max="5902" width="10" style="183" customWidth="1"/>
    <col min="5903" max="5903" width="0" style="183" hidden="1" customWidth="1"/>
    <col min="5904" max="6125" width="11.42578125" style="183" customWidth="1"/>
    <col min="6126" max="6126" width="1.5703125" style="183" customWidth="1"/>
    <col min="6127" max="6127" width="5.140625" style="183" customWidth="1"/>
    <col min="6128" max="6128" width="13.42578125" style="183" customWidth="1"/>
    <col min="6129" max="6129" width="41.5703125" style="183" customWidth="1"/>
    <col min="6130" max="6130" width="16.5703125" style="183" customWidth="1"/>
    <col min="6131" max="6131" width="8.42578125" style="183" bestFit="1" customWidth="1"/>
    <col min="6132" max="6132" width="6.42578125" style="183" bestFit="1" customWidth="1"/>
    <col min="6133" max="6133" width="13.28515625" style="183" customWidth="1"/>
    <col min="6134" max="6134" width="6.42578125" style="183" bestFit="1" customWidth="1"/>
    <col min="6135" max="6135" width="13" style="183" customWidth="1"/>
    <col min="6136" max="6136" width="6.42578125" style="183" bestFit="1" customWidth="1"/>
    <col min="6137" max="6137" width="13.5703125" style="183" customWidth="1"/>
    <col min="6138" max="6138" width="6.42578125" style="183" bestFit="1" customWidth="1"/>
    <col min="6139" max="6139" width="10.42578125" style="183" customWidth="1"/>
    <col min="6140" max="6140" width="6.42578125" style="183" bestFit="1" customWidth="1"/>
    <col min="6141" max="6141" width="10.42578125" style="183" customWidth="1"/>
    <col min="6142" max="6142" width="6.42578125" style="183" bestFit="1" customWidth="1"/>
    <col min="6143" max="6143" width="10.42578125" style="183" customWidth="1"/>
    <col min="6144" max="6144" width="0" style="183" hidden="1"/>
    <col min="6145" max="6145" width="1.5703125" style="183" customWidth="1"/>
    <col min="6146" max="6146" width="5.140625" style="183" customWidth="1"/>
    <col min="6147" max="6147" width="13.42578125" style="183" customWidth="1"/>
    <col min="6148" max="6148" width="41.5703125" style="183" customWidth="1"/>
    <col min="6149" max="6149" width="12.5703125" style="183" customWidth="1"/>
    <col min="6150" max="6150" width="7.7109375" style="183" customWidth="1"/>
    <col min="6151" max="6151" width="5.28515625" style="183" customWidth="1"/>
    <col min="6152" max="6152" width="10" style="183" customWidth="1"/>
    <col min="6153" max="6153" width="5.28515625" style="183" customWidth="1"/>
    <col min="6154" max="6154" width="10" style="183" customWidth="1"/>
    <col min="6155" max="6155" width="5.28515625" style="183" customWidth="1"/>
    <col min="6156" max="6156" width="10" style="183" customWidth="1"/>
    <col min="6157" max="6157" width="5.5703125" style="183" customWidth="1"/>
    <col min="6158" max="6158" width="10" style="183" customWidth="1"/>
    <col min="6159" max="6159" width="0" style="183" hidden="1" customWidth="1"/>
    <col min="6160" max="6381" width="11.42578125" style="183" customWidth="1"/>
    <col min="6382" max="6382" width="1.5703125" style="183" customWidth="1"/>
    <col min="6383" max="6383" width="5.140625" style="183" customWidth="1"/>
    <col min="6384" max="6384" width="13.42578125" style="183" customWidth="1"/>
    <col min="6385" max="6385" width="41.5703125" style="183" customWidth="1"/>
    <col min="6386" max="6386" width="16.5703125" style="183" customWidth="1"/>
    <col min="6387" max="6387" width="8.42578125" style="183" bestFit="1" customWidth="1"/>
    <col min="6388" max="6388" width="6.42578125" style="183" bestFit="1" customWidth="1"/>
    <col min="6389" max="6389" width="13.28515625" style="183" customWidth="1"/>
    <col min="6390" max="6390" width="6.42578125" style="183" bestFit="1" customWidth="1"/>
    <col min="6391" max="6391" width="13" style="183" customWidth="1"/>
    <col min="6392" max="6392" width="6.42578125" style="183" bestFit="1" customWidth="1"/>
    <col min="6393" max="6393" width="13.5703125" style="183" customWidth="1"/>
    <col min="6394" max="6394" width="6.42578125" style="183" bestFit="1" customWidth="1"/>
    <col min="6395" max="6395" width="10.42578125" style="183" customWidth="1"/>
    <col min="6396" max="6396" width="6.42578125" style="183" bestFit="1" customWidth="1"/>
    <col min="6397" max="6397" width="10.42578125" style="183" customWidth="1"/>
    <col min="6398" max="6398" width="6.42578125" style="183" bestFit="1" customWidth="1"/>
    <col min="6399" max="6399" width="10.42578125" style="183" customWidth="1"/>
    <col min="6400" max="6400" width="0" style="183" hidden="1"/>
    <col min="6401" max="6401" width="1.5703125" style="183" customWidth="1"/>
    <col min="6402" max="6402" width="5.140625" style="183" customWidth="1"/>
    <col min="6403" max="6403" width="13.42578125" style="183" customWidth="1"/>
    <col min="6404" max="6404" width="41.5703125" style="183" customWidth="1"/>
    <col min="6405" max="6405" width="12.5703125" style="183" customWidth="1"/>
    <col min="6406" max="6406" width="7.7109375" style="183" customWidth="1"/>
    <col min="6407" max="6407" width="5.28515625" style="183" customWidth="1"/>
    <col min="6408" max="6408" width="10" style="183" customWidth="1"/>
    <col min="6409" max="6409" width="5.28515625" style="183" customWidth="1"/>
    <col min="6410" max="6410" width="10" style="183" customWidth="1"/>
    <col min="6411" max="6411" width="5.28515625" style="183" customWidth="1"/>
    <col min="6412" max="6412" width="10" style="183" customWidth="1"/>
    <col min="6413" max="6413" width="5.5703125" style="183" customWidth="1"/>
    <col min="6414" max="6414" width="10" style="183" customWidth="1"/>
    <col min="6415" max="6415" width="0" style="183" hidden="1" customWidth="1"/>
    <col min="6416" max="6637" width="11.42578125" style="183" customWidth="1"/>
    <col min="6638" max="6638" width="1.5703125" style="183" customWidth="1"/>
    <col min="6639" max="6639" width="5.140625" style="183" customWidth="1"/>
    <col min="6640" max="6640" width="13.42578125" style="183" customWidth="1"/>
    <col min="6641" max="6641" width="41.5703125" style="183" customWidth="1"/>
    <col min="6642" max="6642" width="16.5703125" style="183" customWidth="1"/>
    <col min="6643" max="6643" width="8.42578125" style="183" bestFit="1" customWidth="1"/>
    <col min="6644" max="6644" width="6.42578125" style="183" bestFit="1" customWidth="1"/>
    <col min="6645" max="6645" width="13.28515625" style="183" customWidth="1"/>
    <col min="6646" max="6646" width="6.42578125" style="183" bestFit="1" customWidth="1"/>
    <col min="6647" max="6647" width="13" style="183" customWidth="1"/>
    <col min="6648" max="6648" width="6.42578125" style="183" bestFit="1" customWidth="1"/>
    <col min="6649" max="6649" width="13.5703125" style="183" customWidth="1"/>
    <col min="6650" max="6650" width="6.42578125" style="183" bestFit="1" customWidth="1"/>
    <col min="6651" max="6651" width="10.42578125" style="183" customWidth="1"/>
    <col min="6652" max="6652" width="6.42578125" style="183" bestFit="1" customWidth="1"/>
    <col min="6653" max="6653" width="10.42578125" style="183" customWidth="1"/>
    <col min="6654" max="6654" width="6.42578125" style="183" bestFit="1" customWidth="1"/>
    <col min="6655" max="6655" width="10.42578125" style="183" customWidth="1"/>
    <col min="6656" max="6656" width="0" style="183" hidden="1"/>
    <col min="6657" max="6657" width="1.5703125" style="183" customWidth="1"/>
    <col min="6658" max="6658" width="5.140625" style="183" customWidth="1"/>
    <col min="6659" max="6659" width="13.42578125" style="183" customWidth="1"/>
    <col min="6660" max="6660" width="41.5703125" style="183" customWidth="1"/>
    <col min="6661" max="6661" width="12.5703125" style="183" customWidth="1"/>
    <col min="6662" max="6662" width="7.7109375" style="183" customWidth="1"/>
    <col min="6663" max="6663" width="5.28515625" style="183" customWidth="1"/>
    <col min="6664" max="6664" width="10" style="183" customWidth="1"/>
    <col min="6665" max="6665" width="5.28515625" style="183" customWidth="1"/>
    <col min="6666" max="6666" width="10" style="183" customWidth="1"/>
    <col min="6667" max="6667" width="5.28515625" style="183" customWidth="1"/>
    <col min="6668" max="6668" width="10" style="183" customWidth="1"/>
    <col min="6669" max="6669" width="5.5703125" style="183" customWidth="1"/>
    <col min="6670" max="6670" width="10" style="183" customWidth="1"/>
    <col min="6671" max="6671" width="0" style="183" hidden="1" customWidth="1"/>
    <col min="6672" max="6893" width="11.42578125" style="183" customWidth="1"/>
    <col min="6894" max="6894" width="1.5703125" style="183" customWidth="1"/>
    <col min="6895" max="6895" width="5.140625" style="183" customWidth="1"/>
    <col min="6896" max="6896" width="13.42578125" style="183" customWidth="1"/>
    <col min="6897" max="6897" width="41.5703125" style="183" customWidth="1"/>
    <col min="6898" max="6898" width="16.5703125" style="183" customWidth="1"/>
    <col min="6899" max="6899" width="8.42578125" style="183" bestFit="1" customWidth="1"/>
    <col min="6900" max="6900" width="6.42578125" style="183" bestFit="1" customWidth="1"/>
    <col min="6901" max="6901" width="13.28515625" style="183" customWidth="1"/>
    <col min="6902" max="6902" width="6.42578125" style="183" bestFit="1" customWidth="1"/>
    <col min="6903" max="6903" width="13" style="183" customWidth="1"/>
    <col min="6904" max="6904" width="6.42578125" style="183" bestFit="1" customWidth="1"/>
    <col min="6905" max="6905" width="13.5703125" style="183" customWidth="1"/>
    <col min="6906" max="6906" width="6.42578125" style="183" bestFit="1" customWidth="1"/>
    <col min="6907" max="6907" width="10.42578125" style="183" customWidth="1"/>
    <col min="6908" max="6908" width="6.42578125" style="183" bestFit="1" customWidth="1"/>
    <col min="6909" max="6909" width="10.42578125" style="183" customWidth="1"/>
    <col min="6910" max="6910" width="6.42578125" style="183" bestFit="1" customWidth="1"/>
    <col min="6911" max="6911" width="10.42578125" style="183" customWidth="1"/>
    <col min="6912" max="6912" width="0" style="183" hidden="1"/>
    <col min="6913" max="6913" width="1.5703125" style="183" customWidth="1"/>
    <col min="6914" max="6914" width="5.140625" style="183" customWidth="1"/>
    <col min="6915" max="6915" width="13.42578125" style="183" customWidth="1"/>
    <col min="6916" max="6916" width="41.5703125" style="183" customWidth="1"/>
    <col min="6917" max="6917" width="12.5703125" style="183" customWidth="1"/>
    <col min="6918" max="6918" width="7.7109375" style="183" customWidth="1"/>
    <col min="6919" max="6919" width="5.28515625" style="183" customWidth="1"/>
    <col min="6920" max="6920" width="10" style="183" customWidth="1"/>
    <col min="6921" max="6921" width="5.28515625" style="183" customWidth="1"/>
    <col min="6922" max="6922" width="10" style="183" customWidth="1"/>
    <col min="6923" max="6923" width="5.28515625" style="183" customWidth="1"/>
    <col min="6924" max="6924" width="10" style="183" customWidth="1"/>
    <col min="6925" max="6925" width="5.5703125" style="183" customWidth="1"/>
    <col min="6926" max="6926" width="10" style="183" customWidth="1"/>
    <col min="6927" max="6927" width="0" style="183" hidden="1" customWidth="1"/>
    <col min="6928" max="7149" width="11.42578125" style="183" customWidth="1"/>
    <col min="7150" max="7150" width="1.5703125" style="183" customWidth="1"/>
    <col min="7151" max="7151" width="5.140625" style="183" customWidth="1"/>
    <col min="7152" max="7152" width="13.42578125" style="183" customWidth="1"/>
    <col min="7153" max="7153" width="41.5703125" style="183" customWidth="1"/>
    <col min="7154" max="7154" width="16.5703125" style="183" customWidth="1"/>
    <col min="7155" max="7155" width="8.42578125" style="183" bestFit="1" customWidth="1"/>
    <col min="7156" max="7156" width="6.42578125" style="183" bestFit="1" customWidth="1"/>
    <col min="7157" max="7157" width="13.28515625" style="183" customWidth="1"/>
    <col min="7158" max="7158" width="6.42578125" style="183" bestFit="1" customWidth="1"/>
    <col min="7159" max="7159" width="13" style="183" customWidth="1"/>
    <col min="7160" max="7160" width="6.42578125" style="183" bestFit="1" customWidth="1"/>
    <col min="7161" max="7161" width="13.5703125" style="183" customWidth="1"/>
    <col min="7162" max="7162" width="6.42578125" style="183" bestFit="1" customWidth="1"/>
    <col min="7163" max="7163" width="10.42578125" style="183" customWidth="1"/>
    <col min="7164" max="7164" width="6.42578125" style="183" bestFit="1" customWidth="1"/>
    <col min="7165" max="7165" width="10.42578125" style="183" customWidth="1"/>
    <col min="7166" max="7166" width="6.42578125" style="183" bestFit="1" customWidth="1"/>
    <col min="7167" max="7167" width="10.42578125" style="183" customWidth="1"/>
    <col min="7168" max="7168" width="0" style="183" hidden="1"/>
    <col min="7169" max="7169" width="1.5703125" style="183" customWidth="1"/>
    <col min="7170" max="7170" width="5.140625" style="183" customWidth="1"/>
    <col min="7171" max="7171" width="13.42578125" style="183" customWidth="1"/>
    <col min="7172" max="7172" width="41.5703125" style="183" customWidth="1"/>
    <col min="7173" max="7173" width="12.5703125" style="183" customWidth="1"/>
    <col min="7174" max="7174" width="7.7109375" style="183" customWidth="1"/>
    <col min="7175" max="7175" width="5.28515625" style="183" customWidth="1"/>
    <col min="7176" max="7176" width="10" style="183" customWidth="1"/>
    <col min="7177" max="7177" width="5.28515625" style="183" customWidth="1"/>
    <col min="7178" max="7178" width="10" style="183" customWidth="1"/>
    <col min="7179" max="7179" width="5.28515625" style="183" customWidth="1"/>
    <col min="7180" max="7180" width="10" style="183" customWidth="1"/>
    <col min="7181" max="7181" width="5.5703125" style="183" customWidth="1"/>
    <col min="7182" max="7182" width="10" style="183" customWidth="1"/>
    <col min="7183" max="7183" width="0" style="183" hidden="1" customWidth="1"/>
    <col min="7184" max="7405" width="11.42578125" style="183" customWidth="1"/>
    <col min="7406" max="7406" width="1.5703125" style="183" customWidth="1"/>
    <col min="7407" max="7407" width="5.140625" style="183" customWidth="1"/>
    <col min="7408" max="7408" width="13.42578125" style="183" customWidth="1"/>
    <col min="7409" max="7409" width="41.5703125" style="183" customWidth="1"/>
    <col min="7410" max="7410" width="16.5703125" style="183" customWidth="1"/>
    <col min="7411" max="7411" width="8.42578125" style="183" bestFit="1" customWidth="1"/>
    <col min="7412" max="7412" width="6.42578125" style="183" bestFit="1" customWidth="1"/>
    <col min="7413" max="7413" width="13.28515625" style="183" customWidth="1"/>
    <col min="7414" max="7414" width="6.42578125" style="183" bestFit="1" customWidth="1"/>
    <col min="7415" max="7415" width="13" style="183" customWidth="1"/>
    <col min="7416" max="7416" width="6.42578125" style="183" bestFit="1" customWidth="1"/>
    <col min="7417" max="7417" width="13.5703125" style="183" customWidth="1"/>
    <col min="7418" max="7418" width="6.42578125" style="183" bestFit="1" customWidth="1"/>
    <col min="7419" max="7419" width="10.42578125" style="183" customWidth="1"/>
    <col min="7420" max="7420" width="6.42578125" style="183" bestFit="1" customWidth="1"/>
    <col min="7421" max="7421" width="10.42578125" style="183" customWidth="1"/>
    <col min="7422" max="7422" width="6.42578125" style="183" bestFit="1" customWidth="1"/>
    <col min="7423" max="7423" width="10.42578125" style="183" customWidth="1"/>
    <col min="7424" max="7424" width="0" style="183" hidden="1"/>
    <col min="7425" max="7425" width="1.5703125" style="183" customWidth="1"/>
    <col min="7426" max="7426" width="5.140625" style="183" customWidth="1"/>
    <col min="7427" max="7427" width="13.42578125" style="183" customWidth="1"/>
    <col min="7428" max="7428" width="41.5703125" style="183" customWidth="1"/>
    <col min="7429" max="7429" width="12.5703125" style="183" customWidth="1"/>
    <col min="7430" max="7430" width="7.7109375" style="183" customWidth="1"/>
    <col min="7431" max="7431" width="5.28515625" style="183" customWidth="1"/>
    <col min="7432" max="7432" width="10" style="183" customWidth="1"/>
    <col min="7433" max="7433" width="5.28515625" style="183" customWidth="1"/>
    <col min="7434" max="7434" width="10" style="183" customWidth="1"/>
    <col min="7435" max="7435" width="5.28515625" style="183" customWidth="1"/>
    <col min="7436" max="7436" width="10" style="183" customWidth="1"/>
    <col min="7437" max="7437" width="5.5703125" style="183" customWidth="1"/>
    <col min="7438" max="7438" width="10" style="183" customWidth="1"/>
    <col min="7439" max="7439" width="0" style="183" hidden="1" customWidth="1"/>
    <col min="7440" max="7661" width="11.42578125" style="183" customWidth="1"/>
    <col min="7662" max="7662" width="1.5703125" style="183" customWidth="1"/>
    <col min="7663" max="7663" width="5.140625" style="183" customWidth="1"/>
    <col min="7664" max="7664" width="13.42578125" style="183" customWidth="1"/>
    <col min="7665" max="7665" width="41.5703125" style="183" customWidth="1"/>
    <col min="7666" max="7666" width="16.5703125" style="183" customWidth="1"/>
    <col min="7667" max="7667" width="8.42578125" style="183" bestFit="1" customWidth="1"/>
    <col min="7668" max="7668" width="6.42578125" style="183" bestFit="1" customWidth="1"/>
    <col min="7669" max="7669" width="13.28515625" style="183" customWidth="1"/>
    <col min="7670" max="7670" width="6.42578125" style="183" bestFit="1" customWidth="1"/>
    <col min="7671" max="7671" width="13" style="183" customWidth="1"/>
    <col min="7672" max="7672" width="6.42578125" style="183" bestFit="1" customWidth="1"/>
    <col min="7673" max="7673" width="13.5703125" style="183" customWidth="1"/>
    <col min="7674" max="7674" width="6.42578125" style="183" bestFit="1" customWidth="1"/>
    <col min="7675" max="7675" width="10.42578125" style="183" customWidth="1"/>
    <col min="7676" max="7676" width="6.42578125" style="183" bestFit="1" customWidth="1"/>
    <col min="7677" max="7677" width="10.42578125" style="183" customWidth="1"/>
    <col min="7678" max="7678" width="6.42578125" style="183" bestFit="1" customWidth="1"/>
    <col min="7679" max="7679" width="10.42578125" style="183" customWidth="1"/>
    <col min="7680" max="7680" width="0" style="183" hidden="1"/>
    <col min="7681" max="7681" width="1.5703125" style="183" customWidth="1"/>
    <col min="7682" max="7682" width="5.140625" style="183" customWidth="1"/>
    <col min="7683" max="7683" width="13.42578125" style="183" customWidth="1"/>
    <col min="7684" max="7684" width="41.5703125" style="183" customWidth="1"/>
    <col min="7685" max="7685" width="12.5703125" style="183" customWidth="1"/>
    <col min="7686" max="7686" width="7.7109375" style="183" customWidth="1"/>
    <col min="7687" max="7687" width="5.28515625" style="183" customWidth="1"/>
    <col min="7688" max="7688" width="10" style="183" customWidth="1"/>
    <col min="7689" max="7689" width="5.28515625" style="183" customWidth="1"/>
    <col min="7690" max="7690" width="10" style="183" customWidth="1"/>
    <col min="7691" max="7691" width="5.28515625" style="183" customWidth="1"/>
    <col min="7692" max="7692" width="10" style="183" customWidth="1"/>
    <col min="7693" max="7693" width="5.5703125" style="183" customWidth="1"/>
    <col min="7694" max="7694" width="10" style="183" customWidth="1"/>
    <col min="7695" max="7695" width="0" style="183" hidden="1" customWidth="1"/>
    <col min="7696" max="7917" width="11.42578125" style="183" customWidth="1"/>
    <col min="7918" max="7918" width="1.5703125" style="183" customWidth="1"/>
    <col min="7919" max="7919" width="5.140625" style="183" customWidth="1"/>
    <col min="7920" max="7920" width="13.42578125" style="183" customWidth="1"/>
    <col min="7921" max="7921" width="41.5703125" style="183" customWidth="1"/>
    <col min="7922" max="7922" width="16.5703125" style="183" customWidth="1"/>
    <col min="7923" max="7923" width="8.42578125" style="183" bestFit="1" customWidth="1"/>
    <col min="7924" max="7924" width="6.42578125" style="183" bestFit="1" customWidth="1"/>
    <col min="7925" max="7925" width="13.28515625" style="183" customWidth="1"/>
    <col min="7926" max="7926" width="6.42578125" style="183" bestFit="1" customWidth="1"/>
    <col min="7927" max="7927" width="13" style="183" customWidth="1"/>
    <col min="7928" max="7928" width="6.42578125" style="183" bestFit="1" customWidth="1"/>
    <col min="7929" max="7929" width="13.5703125" style="183" customWidth="1"/>
    <col min="7930" max="7930" width="6.42578125" style="183" bestFit="1" customWidth="1"/>
    <col min="7931" max="7931" width="10.42578125" style="183" customWidth="1"/>
    <col min="7932" max="7932" width="6.42578125" style="183" bestFit="1" customWidth="1"/>
    <col min="7933" max="7933" width="10.42578125" style="183" customWidth="1"/>
    <col min="7934" max="7934" width="6.42578125" style="183" bestFit="1" customWidth="1"/>
    <col min="7935" max="7935" width="10.42578125" style="183" customWidth="1"/>
    <col min="7936" max="7936" width="0" style="183" hidden="1"/>
    <col min="7937" max="7937" width="1.5703125" style="183" customWidth="1"/>
    <col min="7938" max="7938" width="5.140625" style="183" customWidth="1"/>
    <col min="7939" max="7939" width="13.42578125" style="183" customWidth="1"/>
    <col min="7940" max="7940" width="41.5703125" style="183" customWidth="1"/>
    <col min="7941" max="7941" width="12.5703125" style="183" customWidth="1"/>
    <col min="7942" max="7942" width="7.7109375" style="183" customWidth="1"/>
    <col min="7943" max="7943" width="5.28515625" style="183" customWidth="1"/>
    <col min="7944" max="7944" width="10" style="183" customWidth="1"/>
    <col min="7945" max="7945" width="5.28515625" style="183" customWidth="1"/>
    <col min="7946" max="7946" width="10" style="183" customWidth="1"/>
    <col min="7947" max="7947" width="5.28515625" style="183" customWidth="1"/>
    <col min="7948" max="7948" width="10" style="183" customWidth="1"/>
    <col min="7949" max="7949" width="5.5703125" style="183" customWidth="1"/>
    <col min="7950" max="7950" width="10" style="183" customWidth="1"/>
    <col min="7951" max="7951" width="0" style="183" hidden="1" customWidth="1"/>
    <col min="7952" max="8173" width="11.42578125" style="183" customWidth="1"/>
    <col min="8174" max="8174" width="1.5703125" style="183" customWidth="1"/>
    <col min="8175" max="8175" width="5.140625" style="183" customWidth="1"/>
    <col min="8176" max="8176" width="13.42578125" style="183" customWidth="1"/>
    <col min="8177" max="8177" width="41.5703125" style="183" customWidth="1"/>
    <col min="8178" max="8178" width="16.5703125" style="183" customWidth="1"/>
    <col min="8179" max="8179" width="8.42578125" style="183" bestFit="1" customWidth="1"/>
    <col min="8180" max="8180" width="6.42578125" style="183" bestFit="1" customWidth="1"/>
    <col min="8181" max="8181" width="13.28515625" style="183" customWidth="1"/>
    <col min="8182" max="8182" width="6.42578125" style="183" bestFit="1" customWidth="1"/>
    <col min="8183" max="8183" width="13" style="183" customWidth="1"/>
    <col min="8184" max="8184" width="6.42578125" style="183" bestFit="1" customWidth="1"/>
    <col min="8185" max="8185" width="13.5703125" style="183" customWidth="1"/>
    <col min="8186" max="8186" width="6.42578125" style="183" bestFit="1" customWidth="1"/>
    <col min="8187" max="8187" width="10.42578125" style="183" customWidth="1"/>
    <col min="8188" max="8188" width="6.42578125" style="183" bestFit="1" customWidth="1"/>
    <col min="8189" max="8189" width="10.42578125" style="183" customWidth="1"/>
    <col min="8190" max="8190" width="6.42578125" style="183" bestFit="1" customWidth="1"/>
    <col min="8191" max="8191" width="10.42578125" style="183" customWidth="1"/>
    <col min="8192" max="8192" width="0" style="183" hidden="1"/>
    <col min="8193" max="8193" width="1.5703125" style="183" customWidth="1"/>
    <col min="8194" max="8194" width="5.140625" style="183" customWidth="1"/>
    <col min="8195" max="8195" width="13.42578125" style="183" customWidth="1"/>
    <col min="8196" max="8196" width="41.5703125" style="183" customWidth="1"/>
    <col min="8197" max="8197" width="12.5703125" style="183" customWidth="1"/>
    <col min="8198" max="8198" width="7.7109375" style="183" customWidth="1"/>
    <col min="8199" max="8199" width="5.28515625" style="183" customWidth="1"/>
    <col min="8200" max="8200" width="10" style="183" customWidth="1"/>
    <col min="8201" max="8201" width="5.28515625" style="183" customWidth="1"/>
    <col min="8202" max="8202" width="10" style="183" customWidth="1"/>
    <col min="8203" max="8203" width="5.28515625" style="183" customWidth="1"/>
    <col min="8204" max="8204" width="10" style="183" customWidth="1"/>
    <col min="8205" max="8205" width="5.5703125" style="183" customWidth="1"/>
    <col min="8206" max="8206" width="10" style="183" customWidth="1"/>
    <col min="8207" max="8207" width="0" style="183" hidden="1" customWidth="1"/>
    <col min="8208" max="8429" width="11.42578125" style="183" customWidth="1"/>
    <col min="8430" max="8430" width="1.5703125" style="183" customWidth="1"/>
    <col min="8431" max="8431" width="5.140625" style="183" customWidth="1"/>
    <col min="8432" max="8432" width="13.42578125" style="183" customWidth="1"/>
    <col min="8433" max="8433" width="41.5703125" style="183" customWidth="1"/>
    <col min="8434" max="8434" width="16.5703125" style="183" customWidth="1"/>
    <col min="8435" max="8435" width="8.42578125" style="183" bestFit="1" customWidth="1"/>
    <col min="8436" max="8436" width="6.42578125" style="183" bestFit="1" customWidth="1"/>
    <col min="8437" max="8437" width="13.28515625" style="183" customWidth="1"/>
    <col min="8438" max="8438" width="6.42578125" style="183" bestFit="1" customWidth="1"/>
    <col min="8439" max="8439" width="13" style="183" customWidth="1"/>
    <col min="8440" max="8440" width="6.42578125" style="183" bestFit="1" customWidth="1"/>
    <col min="8441" max="8441" width="13.5703125" style="183" customWidth="1"/>
    <col min="8442" max="8442" width="6.42578125" style="183" bestFit="1" customWidth="1"/>
    <col min="8443" max="8443" width="10.42578125" style="183" customWidth="1"/>
    <col min="8444" max="8444" width="6.42578125" style="183" bestFit="1" customWidth="1"/>
    <col min="8445" max="8445" width="10.42578125" style="183" customWidth="1"/>
    <col min="8446" max="8446" width="6.42578125" style="183" bestFit="1" customWidth="1"/>
    <col min="8447" max="8447" width="10.42578125" style="183" customWidth="1"/>
    <col min="8448" max="8448" width="0" style="183" hidden="1"/>
    <col min="8449" max="8449" width="1.5703125" style="183" customWidth="1"/>
    <col min="8450" max="8450" width="5.140625" style="183" customWidth="1"/>
    <col min="8451" max="8451" width="13.42578125" style="183" customWidth="1"/>
    <col min="8452" max="8452" width="41.5703125" style="183" customWidth="1"/>
    <col min="8453" max="8453" width="12.5703125" style="183" customWidth="1"/>
    <col min="8454" max="8454" width="7.7109375" style="183" customWidth="1"/>
    <col min="8455" max="8455" width="5.28515625" style="183" customWidth="1"/>
    <col min="8456" max="8456" width="10" style="183" customWidth="1"/>
    <col min="8457" max="8457" width="5.28515625" style="183" customWidth="1"/>
    <col min="8458" max="8458" width="10" style="183" customWidth="1"/>
    <col min="8459" max="8459" width="5.28515625" style="183" customWidth="1"/>
    <col min="8460" max="8460" width="10" style="183" customWidth="1"/>
    <col min="8461" max="8461" width="5.5703125" style="183" customWidth="1"/>
    <col min="8462" max="8462" width="10" style="183" customWidth="1"/>
    <col min="8463" max="8463" width="0" style="183" hidden="1" customWidth="1"/>
    <col min="8464" max="8685" width="11.42578125" style="183" customWidth="1"/>
    <col min="8686" max="8686" width="1.5703125" style="183" customWidth="1"/>
    <col min="8687" max="8687" width="5.140625" style="183" customWidth="1"/>
    <col min="8688" max="8688" width="13.42578125" style="183" customWidth="1"/>
    <col min="8689" max="8689" width="41.5703125" style="183" customWidth="1"/>
    <col min="8690" max="8690" width="16.5703125" style="183" customWidth="1"/>
    <col min="8691" max="8691" width="8.42578125" style="183" bestFit="1" customWidth="1"/>
    <col min="8692" max="8692" width="6.42578125" style="183" bestFit="1" customWidth="1"/>
    <col min="8693" max="8693" width="13.28515625" style="183" customWidth="1"/>
    <col min="8694" max="8694" width="6.42578125" style="183" bestFit="1" customWidth="1"/>
    <col min="8695" max="8695" width="13" style="183" customWidth="1"/>
    <col min="8696" max="8696" width="6.42578125" style="183" bestFit="1" customWidth="1"/>
    <col min="8697" max="8697" width="13.5703125" style="183" customWidth="1"/>
    <col min="8698" max="8698" width="6.42578125" style="183" bestFit="1" customWidth="1"/>
    <col min="8699" max="8699" width="10.42578125" style="183" customWidth="1"/>
    <col min="8700" max="8700" width="6.42578125" style="183" bestFit="1" customWidth="1"/>
    <col min="8701" max="8701" width="10.42578125" style="183" customWidth="1"/>
    <col min="8702" max="8702" width="6.42578125" style="183" bestFit="1" customWidth="1"/>
    <col min="8703" max="8703" width="10.42578125" style="183" customWidth="1"/>
    <col min="8704" max="8704" width="0" style="183" hidden="1"/>
    <col min="8705" max="8705" width="1.5703125" style="183" customWidth="1"/>
    <col min="8706" max="8706" width="5.140625" style="183" customWidth="1"/>
    <col min="8707" max="8707" width="13.42578125" style="183" customWidth="1"/>
    <col min="8708" max="8708" width="41.5703125" style="183" customWidth="1"/>
    <col min="8709" max="8709" width="12.5703125" style="183" customWidth="1"/>
    <col min="8710" max="8710" width="7.7109375" style="183" customWidth="1"/>
    <col min="8711" max="8711" width="5.28515625" style="183" customWidth="1"/>
    <col min="8712" max="8712" width="10" style="183" customWidth="1"/>
    <col min="8713" max="8713" width="5.28515625" style="183" customWidth="1"/>
    <col min="8714" max="8714" width="10" style="183" customWidth="1"/>
    <col min="8715" max="8715" width="5.28515625" style="183" customWidth="1"/>
    <col min="8716" max="8716" width="10" style="183" customWidth="1"/>
    <col min="8717" max="8717" width="5.5703125" style="183" customWidth="1"/>
    <col min="8718" max="8718" width="10" style="183" customWidth="1"/>
    <col min="8719" max="8719" width="0" style="183" hidden="1" customWidth="1"/>
    <col min="8720" max="8941" width="11.42578125" style="183" customWidth="1"/>
    <col min="8942" max="8942" width="1.5703125" style="183" customWidth="1"/>
    <col min="8943" max="8943" width="5.140625" style="183" customWidth="1"/>
    <col min="8944" max="8944" width="13.42578125" style="183" customWidth="1"/>
    <col min="8945" max="8945" width="41.5703125" style="183" customWidth="1"/>
    <col min="8946" max="8946" width="16.5703125" style="183" customWidth="1"/>
    <col min="8947" max="8947" width="8.42578125" style="183" bestFit="1" customWidth="1"/>
    <col min="8948" max="8948" width="6.42578125" style="183" bestFit="1" customWidth="1"/>
    <col min="8949" max="8949" width="13.28515625" style="183" customWidth="1"/>
    <col min="8950" max="8950" width="6.42578125" style="183" bestFit="1" customWidth="1"/>
    <col min="8951" max="8951" width="13" style="183" customWidth="1"/>
    <col min="8952" max="8952" width="6.42578125" style="183" bestFit="1" customWidth="1"/>
    <col min="8953" max="8953" width="13.5703125" style="183" customWidth="1"/>
    <col min="8954" max="8954" width="6.42578125" style="183" bestFit="1" customWidth="1"/>
    <col min="8955" max="8955" width="10.42578125" style="183" customWidth="1"/>
    <col min="8956" max="8956" width="6.42578125" style="183" bestFit="1" customWidth="1"/>
    <col min="8957" max="8957" width="10.42578125" style="183" customWidth="1"/>
    <col min="8958" max="8958" width="6.42578125" style="183" bestFit="1" customWidth="1"/>
    <col min="8959" max="8959" width="10.42578125" style="183" customWidth="1"/>
    <col min="8960" max="8960" width="0" style="183" hidden="1"/>
    <col min="8961" max="8961" width="1.5703125" style="183" customWidth="1"/>
    <col min="8962" max="8962" width="5.140625" style="183" customWidth="1"/>
    <col min="8963" max="8963" width="13.42578125" style="183" customWidth="1"/>
    <col min="8964" max="8964" width="41.5703125" style="183" customWidth="1"/>
    <col min="8965" max="8965" width="12.5703125" style="183" customWidth="1"/>
    <col min="8966" max="8966" width="7.7109375" style="183" customWidth="1"/>
    <col min="8967" max="8967" width="5.28515625" style="183" customWidth="1"/>
    <col min="8968" max="8968" width="10" style="183" customWidth="1"/>
    <col min="8969" max="8969" width="5.28515625" style="183" customWidth="1"/>
    <col min="8970" max="8970" width="10" style="183" customWidth="1"/>
    <col min="8971" max="8971" width="5.28515625" style="183" customWidth="1"/>
    <col min="8972" max="8972" width="10" style="183" customWidth="1"/>
    <col min="8973" max="8973" width="5.5703125" style="183" customWidth="1"/>
    <col min="8974" max="8974" width="10" style="183" customWidth="1"/>
    <col min="8975" max="8975" width="0" style="183" hidden="1" customWidth="1"/>
    <col min="8976" max="9197" width="11.42578125" style="183" customWidth="1"/>
    <col min="9198" max="9198" width="1.5703125" style="183" customWidth="1"/>
    <col min="9199" max="9199" width="5.140625" style="183" customWidth="1"/>
    <col min="9200" max="9200" width="13.42578125" style="183" customWidth="1"/>
    <col min="9201" max="9201" width="41.5703125" style="183" customWidth="1"/>
    <col min="9202" max="9202" width="16.5703125" style="183" customWidth="1"/>
    <col min="9203" max="9203" width="8.42578125" style="183" bestFit="1" customWidth="1"/>
    <col min="9204" max="9204" width="6.42578125" style="183" bestFit="1" customWidth="1"/>
    <col min="9205" max="9205" width="13.28515625" style="183" customWidth="1"/>
    <col min="9206" max="9206" width="6.42578125" style="183" bestFit="1" customWidth="1"/>
    <col min="9207" max="9207" width="13" style="183" customWidth="1"/>
    <col min="9208" max="9208" width="6.42578125" style="183" bestFit="1" customWidth="1"/>
    <col min="9209" max="9209" width="13.5703125" style="183" customWidth="1"/>
    <col min="9210" max="9210" width="6.42578125" style="183" bestFit="1" customWidth="1"/>
    <col min="9211" max="9211" width="10.42578125" style="183" customWidth="1"/>
    <col min="9212" max="9212" width="6.42578125" style="183" bestFit="1" customWidth="1"/>
    <col min="9213" max="9213" width="10.42578125" style="183" customWidth="1"/>
    <col min="9214" max="9214" width="6.42578125" style="183" bestFit="1" customWidth="1"/>
    <col min="9215" max="9215" width="10.42578125" style="183" customWidth="1"/>
    <col min="9216" max="9216" width="0" style="183" hidden="1"/>
    <col min="9217" max="9217" width="1.5703125" style="183" customWidth="1"/>
    <col min="9218" max="9218" width="5.140625" style="183" customWidth="1"/>
    <col min="9219" max="9219" width="13.42578125" style="183" customWidth="1"/>
    <col min="9220" max="9220" width="41.5703125" style="183" customWidth="1"/>
    <col min="9221" max="9221" width="12.5703125" style="183" customWidth="1"/>
    <col min="9222" max="9222" width="7.7109375" style="183" customWidth="1"/>
    <col min="9223" max="9223" width="5.28515625" style="183" customWidth="1"/>
    <col min="9224" max="9224" width="10" style="183" customWidth="1"/>
    <col min="9225" max="9225" width="5.28515625" style="183" customWidth="1"/>
    <col min="9226" max="9226" width="10" style="183" customWidth="1"/>
    <col min="9227" max="9227" width="5.28515625" style="183" customWidth="1"/>
    <col min="9228" max="9228" width="10" style="183" customWidth="1"/>
    <col min="9229" max="9229" width="5.5703125" style="183" customWidth="1"/>
    <col min="9230" max="9230" width="10" style="183" customWidth="1"/>
    <col min="9231" max="9231" width="0" style="183" hidden="1" customWidth="1"/>
    <col min="9232" max="9453" width="11.42578125" style="183" customWidth="1"/>
    <col min="9454" max="9454" width="1.5703125" style="183" customWidth="1"/>
    <col min="9455" max="9455" width="5.140625" style="183" customWidth="1"/>
    <col min="9456" max="9456" width="13.42578125" style="183" customWidth="1"/>
    <col min="9457" max="9457" width="41.5703125" style="183" customWidth="1"/>
    <col min="9458" max="9458" width="16.5703125" style="183" customWidth="1"/>
    <col min="9459" max="9459" width="8.42578125" style="183" bestFit="1" customWidth="1"/>
    <col min="9460" max="9460" width="6.42578125" style="183" bestFit="1" customWidth="1"/>
    <col min="9461" max="9461" width="13.28515625" style="183" customWidth="1"/>
    <col min="9462" max="9462" width="6.42578125" style="183" bestFit="1" customWidth="1"/>
    <col min="9463" max="9463" width="13" style="183" customWidth="1"/>
    <col min="9464" max="9464" width="6.42578125" style="183" bestFit="1" customWidth="1"/>
    <col min="9465" max="9465" width="13.5703125" style="183" customWidth="1"/>
    <col min="9466" max="9466" width="6.42578125" style="183" bestFit="1" customWidth="1"/>
    <col min="9467" max="9467" width="10.42578125" style="183" customWidth="1"/>
    <col min="9468" max="9468" width="6.42578125" style="183" bestFit="1" customWidth="1"/>
    <col min="9469" max="9469" width="10.42578125" style="183" customWidth="1"/>
    <col min="9470" max="9470" width="6.42578125" style="183" bestFit="1" customWidth="1"/>
    <col min="9471" max="9471" width="10.42578125" style="183" customWidth="1"/>
    <col min="9472" max="9472" width="0" style="183" hidden="1"/>
    <col min="9473" max="9473" width="1.5703125" style="183" customWidth="1"/>
    <col min="9474" max="9474" width="5.140625" style="183" customWidth="1"/>
    <col min="9475" max="9475" width="13.42578125" style="183" customWidth="1"/>
    <col min="9476" max="9476" width="41.5703125" style="183" customWidth="1"/>
    <col min="9477" max="9477" width="12.5703125" style="183" customWidth="1"/>
    <col min="9478" max="9478" width="7.7109375" style="183" customWidth="1"/>
    <col min="9479" max="9479" width="5.28515625" style="183" customWidth="1"/>
    <col min="9480" max="9480" width="10" style="183" customWidth="1"/>
    <col min="9481" max="9481" width="5.28515625" style="183" customWidth="1"/>
    <col min="9482" max="9482" width="10" style="183" customWidth="1"/>
    <col min="9483" max="9483" width="5.28515625" style="183" customWidth="1"/>
    <col min="9484" max="9484" width="10" style="183" customWidth="1"/>
    <col min="9485" max="9485" width="5.5703125" style="183" customWidth="1"/>
    <col min="9486" max="9486" width="10" style="183" customWidth="1"/>
    <col min="9487" max="9487" width="0" style="183" hidden="1" customWidth="1"/>
    <col min="9488" max="9709" width="11.42578125" style="183" customWidth="1"/>
    <col min="9710" max="9710" width="1.5703125" style="183" customWidth="1"/>
    <col min="9711" max="9711" width="5.140625" style="183" customWidth="1"/>
    <col min="9712" max="9712" width="13.42578125" style="183" customWidth="1"/>
    <col min="9713" max="9713" width="41.5703125" style="183" customWidth="1"/>
    <col min="9714" max="9714" width="16.5703125" style="183" customWidth="1"/>
    <col min="9715" max="9715" width="8.42578125" style="183" bestFit="1" customWidth="1"/>
    <col min="9716" max="9716" width="6.42578125" style="183" bestFit="1" customWidth="1"/>
    <col min="9717" max="9717" width="13.28515625" style="183" customWidth="1"/>
    <col min="9718" max="9718" width="6.42578125" style="183" bestFit="1" customWidth="1"/>
    <col min="9719" max="9719" width="13" style="183" customWidth="1"/>
    <col min="9720" max="9720" width="6.42578125" style="183" bestFit="1" customWidth="1"/>
    <col min="9721" max="9721" width="13.5703125" style="183" customWidth="1"/>
    <col min="9722" max="9722" width="6.42578125" style="183" bestFit="1" customWidth="1"/>
    <col min="9723" max="9723" width="10.42578125" style="183" customWidth="1"/>
    <col min="9724" max="9724" width="6.42578125" style="183" bestFit="1" customWidth="1"/>
    <col min="9725" max="9725" width="10.42578125" style="183" customWidth="1"/>
    <col min="9726" max="9726" width="6.42578125" style="183" bestFit="1" customWidth="1"/>
    <col min="9727" max="9727" width="10.42578125" style="183" customWidth="1"/>
    <col min="9728" max="9728" width="0" style="183" hidden="1"/>
    <col min="9729" max="9729" width="1.5703125" style="183" customWidth="1"/>
    <col min="9730" max="9730" width="5.140625" style="183" customWidth="1"/>
    <col min="9731" max="9731" width="13.42578125" style="183" customWidth="1"/>
    <col min="9732" max="9732" width="41.5703125" style="183" customWidth="1"/>
    <col min="9733" max="9733" width="12.5703125" style="183" customWidth="1"/>
    <col min="9734" max="9734" width="7.7109375" style="183" customWidth="1"/>
    <col min="9735" max="9735" width="5.28515625" style="183" customWidth="1"/>
    <col min="9736" max="9736" width="10" style="183" customWidth="1"/>
    <col min="9737" max="9737" width="5.28515625" style="183" customWidth="1"/>
    <col min="9738" max="9738" width="10" style="183" customWidth="1"/>
    <col min="9739" max="9739" width="5.28515625" style="183" customWidth="1"/>
    <col min="9740" max="9740" width="10" style="183" customWidth="1"/>
    <col min="9741" max="9741" width="5.5703125" style="183" customWidth="1"/>
    <col min="9742" max="9742" width="10" style="183" customWidth="1"/>
    <col min="9743" max="9743" width="0" style="183" hidden="1" customWidth="1"/>
    <col min="9744" max="9965" width="11.42578125" style="183" customWidth="1"/>
    <col min="9966" max="9966" width="1.5703125" style="183" customWidth="1"/>
    <col min="9967" max="9967" width="5.140625" style="183" customWidth="1"/>
    <col min="9968" max="9968" width="13.42578125" style="183" customWidth="1"/>
    <col min="9969" max="9969" width="41.5703125" style="183" customWidth="1"/>
    <col min="9970" max="9970" width="16.5703125" style="183" customWidth="1"/>
    <col min="9971" max="9971" width="8.42578125" style="183" bestFit="1" customWidth="1"/>
    <col min="9972" max="9972" width="6.42578125" style="183" bestFit="1" customWidth="1"/>
    <col min="9973" max="9973" width="13.28515625" style="183" customWidth="1"/>
    <col min="9974" max="9974" width="6.42578125" style="183" bestFit="1" customWidth="1"/>
    <col min="9975" max="9975" width="13" style="183" customWidth="1"/>
    <col min="9976" max="9976" width="6.42578125" style="183" bestFit="1" customWidth="1"/>
    <col min="9977" max="9977" width="13.5703125" style="183" customWidth="1"/>
    <col min="9978" max="9978" width="6.42578125" style="183" bestFit="1" customWidth="1"/>
    <col min="9979" max="9979" width="10.42578125" style="183" customWidth="1"/>
    <col min="9980" max="9980" width="6.42578125" style="183" bestFit="1" customWidth="1"/>
    <col min="9981" max="9981" width="10.42578125" style="183" customWidth="1"/>
    <col min="9982" max="9982" width="6.42578125" style="183" bestFit="1" customWidth="1"/>
    <col min="9983" max="9983" width="10.42578125" style="183" customWidth="1"/>
    <col min="9984" max="9984" width="0" style="183" hidden="1"/>
    <col min="9985" max="9985" width="1.5703125" style="183" customWidth="1"/>
    <col min="9986" max="9986" width="5.140625" style="183" customWidth="1"/>
    <col min="9987" max="9987" width="13.42578125" style="183" customWidth="1"/>
    <col min="9988" max="9988" width="41.5703125" style="183" customWidth="1"/>
    <col min="9989" max="9989" width="12.5703125" style="183" customWidth="1"/>
    <col min="9990" max="9990" width="7.7109375" style="183" customWidth="1"/>
    <col min="9991" max="9991" width="5.28515625" style="183" customWidth="1"/>
    <col min="9992" max="9992" width="10" style="183" customWidth="1"/>
    <col min="9993" max="9993" width="5.28515625" style="183" customWidth="1"/>
    <col min="9994" max="9994" width="10" style="183" customWidth="1"/>
    <col min="9995" max="9995" width="5.28515625" style="183" customWidth="1"/>
    <col min="9996" max="9996" width="10" style="183" customWidth="1"/>
    <col min="9997" max="9997" width="5.5703125" style="183" customWidth="1"/>
    <col min="9998" max="9998" width="10" style="183" customWidth="1"/>
    <col min="9999" max="9999" width="0" style="183" hidden="1" customWidth="1"/>
    <col min="10000" max="10221" width="11.42578125" style="183" customWidth="1"/>
    <col min="10222" max="10222" width="1.5703125" style="183" customWidth="1"/>
    <col min="10223" max="10223" width="5.140625" style="183" customWidth="1"/>
    <col min="10224" max="10224" width="13.42578125" style="183" customWidth="1"/>
    <col min="10225" max="10225" width="41.5703125" style="183" customWidth="1"/>
    <col min="10226" max="10226" width="16.5703125" style="183" customWidth="1"/>
    <col min="10227" max="10227" width="8.42578125" style="183" bestFit="1" customWidth="1"/>
    <col min="10228" max="10228" width="6.42578125" style="183" bestFit="1" customWidth="1"/>
    <col min="10229" max="10229" width="13.28515625" style="183" customWidth="1"/>
    <col min="10230" max="10230" width="6.42578125" style="183" bestFit="1" customWidth="1"/>
    <col min="10231" max="10231" width="13" style="183" customWidth="1"/>
    <col min="10232" max="10232" width="6.42578125" style="183" bestFit="1" customWidth="1"/>
    <col min="10233" max="10233" width="13.5703125" style="183" customWidth="1"/>
    <col min="10234" max="10234" width="6.42578125" style="183" bestFit="1" customWidth="1"/>
    <col min="10235" max="10235" width="10.42578125" style="183" customWidth="1"/>
    <col min="10236" max="10236" width="6.42578125" style="183" bestFit="1" customWidth="1"/>
    <col min="10237" max="10237" width="10.42578125" style="183" customWidth="1"/>
    <col min="10238" max="10238" width="6.42578125" style="183" bestFit="1" customWidth="1"/>
    <col min="10239" max="10239" width="10.42578125" style="183" customWidth="1"/>
    <col min="10240" max="10240" width="0" style="183" hidden="1"/>
    <col min="10241" max="10241" width="1.5703125" style="183" customWidth="1"/>
    <col min="10242" max="10242" width="5.140625" style="183" customWidth="1"/>
    <col min="10243" max="10243" width="13.42578125" style="183" customWidth="1"/>
    <col min="10244" max="10244" width="41.5703125" style="183" customWidth="1"/>
    <col min="10245" max="10245" width="12.5703125" style="183" customWidth="1"/>
    <col min="10246" max="10246" width="7.7109375" style="183" customWidth="1"/>
    <col min="10247" max="10247" width="5.28515625" style="183" customWidth="1"/>
    <col min="10248" max="10248" width="10" style="183" customWidth="1"/>
    <col min="10249" max="10249" width="5.28515625" style="183" customWidth="1"/>
    <col min="10250" max="10250" width="10" style="183" customWidth="1"/>
    <col min="10251" max="10251" width="5.28515625" style="183" customWidth="1"/>
    <col min="10252" max="10252" width="10" style="183" customWidth="1"/>
    <col min="10253" max="10253" width="5.5703125" style="183" customWidth="1"/>
    <col min="10254" max="10254" width="10" style="183" customWidth="1"/>
    <col min="10255" max="10255" width="0" style="183" hidden="1" customWidth="1"/>
    <col min="10256" max="10477" width="11.42578125" style="183" customWidth="1"/>
    <col min="10478" max="10478" width="1.5703125" style="183" customWidth="1"/>
    <col min="10479" max="10479" width="5.140625" style="183" customWidth="1"/>
    <col min="10480" max="10480" width="13.42578125" style="183" customWidth="1"/>
    <col min="10481" max="10481" width="41.5703125" style="183" customWidth="1"/>
    <col min="10482" max="10482" width="16.5703125" style="183" customWidth="1"/>
    <col min="10483" max="10483" width="8.42578125" style="183" bestFit="1" customWidth="1"/>
    <col min="10484" max="10484" width="6.42578125" style="183" bestFit="1" customWidth="1"/>
    <col min="10485" max="10485" width="13.28515625" style="183" customWidth="1"/>
    <col min="10486" max="10486" width="6.42578125" style="183" bestFit="1" customWidth="1"/>
    <col min="10487" max="10487" width="13" style="183" customWidth="1"/>
    <col min="10488" max="10488" width="6.42578125" style="183" bestFit="1" customWidth="1"/>
    <col min="10489" max="10489" width="13.5703125" style="183" customWidth="1"/>
    <col min="10490" max="10490" width="6.42578125" style="183" bestFit="1" customWidth="1"/>
    <col min="10491" max="10491" width="10.42578125" style="183" customWidth="1"/>
    <col min="10492" max="10492" width="6.42578125" style="183" bestFit="1" customWidth="1"/>
    <col min="10493" max="10493" width="10.42578125" style="183" customWidth="1"/>
    <col min="10494" max="10494" width="6.42578125" style="183" bestFit="1" customWidth="1"/>
    <col min="10495" max="10495" width="10.42578125" style="183" customWidth="1"/>
    <col min="10496" max="10496" width="0" style="183" hidden="1"/>
    <col min="10497" max="10497" width="1.5703125" style="183" customWidth="1"/>
    <col min="10498" max="10498" width="5.140625" style="183" customWidth="1"/>
    <col min="10499" max="10499" width="13.42578125" style="183" customWidth="1"/>
    <col min="10500" max="10500" width="41.5703125" style="183" customWidth="1"/>
    <col min="10501" max="10501" width="12.5703125" style="183" customWidth="1"/>
    <col min="10502" max="10502" width="7.7109375" style="183" customWidth="1"/>
    <col min="10503" max="10503" width="5.28515625" style="183" customWidth="1"/>
    <col min="10504" max="10504" width="10" style="183" customWidth="1"/>
    <col min="10505" max="10505" width="5.28515625" style="183" customWidth="1"/>
    <col min="10506" max="10506" width="10" style="183" customWidth="1"/>
    <col min="10507" max="10507" width="5.28515625" style="183" customWidth="1"/>
    <col min="10508" max="10508" width="10" style="183" customWidth="1"/>
    <col min="10509" max="10509" width="5.5703125" style="183" customWidth="1"/>
    <col min="10510" max="10510" width="10" style="183" customWidth="1"/>
    <col min="10511" max="10511" width="0" style="183" hidden="1" customWidth="1"/>
    <col min="10512" max="10733" width="11.42578125" style="183" customWidth="1"/>
    <col min="10734" max="10734" width="1.5703125" style="183" customWidth="1"/>
    <col min="10735" max="10735" width="5.140625" style="183" customWidth="1"/>
    <col min="10736" max="10736" width="13.42578125" style="183" customWidth="1"/>
    <col min="10737" max="10737" width="41.5703125" style="183" customWidth="1"/>
    <col min="10738" max="10738" width="16.5703125" style="183" customWidth="1"/>
    <col min="10739" max="10739" width="8.42578125" style="183" bestFit="1" customWidth="1"/>
    <col min="10740" max="10740" width="6.42578125" style="183" bestFit="1" customWidth="1"/>
    <col min="10741" max="10741" width="13.28515625" style="183" customWidth="1"/>
    <col min="10742" max="10742" width="6.42578125" style="183" bestFit="1" customWidth="1"/>
    <col min="10743" max="10743" width="13" style="183" customWidth="1"/>
    <col min="10744" max="10744" width="6.42578125" style="183" bestFit="1" customWidth="1"/>
    <col min="10745" max="10745" width="13.5703125" style="183" customWidth="1"/>
    <col min="10746" max="10746" width="6.42578125" style="183" bestFit="1" customWidth="1"/>
    <col min="10747" max="10747" width="10.42578125" style="183" customWidth="1"/>
    <col min="10748" max="10748" width="6.42578125" style="183" bestFit="1" customWidth="1"/>
    <col min="10749" max="10749" width="10.42578125" style="183" customWidth="1"/>
    <col min="10750" max="10750" width="6.42578125" style="183" bestFit="1" customWidth="1"/>
    <col min="10751" max="10751" width="10.42578125" style="183" customWidth="1"/>
    <col min="10752" max="10752" width="0" style="183" hidden="1"/>
    <col min="10753" max="10753" width="1.5703125" style="183" customWidth="1"/>
    <col min="10754" max="10754" width="5.140625" style="183" customWidth="1"/>
    <col min="10755" max="10755" width="13.42578125" style="183" customWidth="1"/>
    <col min="10756" max="10756" width="41.5703125" style="183" customWidth="1"/>
    <col min="10757" max="10757" width="12.5703125" style="183" customWidth="1"/>
    <col min="10758" max="10758" width="7.7109375" style="183" customWidth="1"/>
    <col min="10759" max="10759" width="5.28515625" style="183" customWidth="1"/>
    <col min="10760" max="10760" width="10" style="183" customWidth="1"/>
    <col min="10761" max="10761" width="5.28515625" style="183" customWidth="1"/>
    <col min="10762" max="10762" width="10" style="183" customWidth="1"/>
    <col min="10763" max="10763" width="5.28515625" style="183" customWidth="1"/>
    <col min="10764" max="10764" width="10" style="183" customWidth="1"/>
    <col min="10765" max="10765" width="5.5703125" style="183" customWidth="1"/>
    <col min="10766" max="10766" width="10" style="183" customWidth="1"/>
    <col min="10767" max="10767" width="0" style="183" hidden="1" customWidth="1"/>
    <col min="10768" max="10989" width="11.42578125" style="183" customWidth="1"/>
    <col min="10990" max="10990" width="1.5703125" style="183" customWidth="1"/>
    <col min="10991" max="10991" width="5.140625" style="183" customWidth="1"/>
    <col min="10992" max="10992" width="13.42578125" style="183" customWidth="1"/>
    <col min="10993" max="10993" width="41.5703125" style="183" customWidth="1"/>
    <col min="10994" max="10994" width="16.5703125" style="183" customWidth="1"/>
    <col min="10995" max="10995" width="8.42578125" style="183" bestFit="1" customWidth="1"/>
    <col min="10996" max="10996" width="6.42578125" style="183" bestFit="1" customWidth="1"/>
    <col min="10997" max="10997" width="13.28515625" style="183" customWidth="1"/>
    <col min="10998" max="10998" width="6.42578125" style="183" bestFit="1" customWidth="1"/>
    <col min="10999" max="10999" width="13" style="183" customWidth="1"/>
    <col min="11000" max="11000" width="6.42578125" style="183" bestFit="1" customWidth="1"/>
    <col min="11001" max="11001" width="13.5703125" style="183" customWidth="1"/>
    <col min="11002" max="11002" width="6.42578125" style="183" bestFit="1" customWidth="1"/>
    <col min="11003" max="11003" width="10.42578125" style="183" customWidth="1"/>
    <col min="11004" max="11004" width="6.42578125" style="183" bestFit="1" customWidth="1"/>
    <col min="11005" max="11005" width="10.42578125" style="183" customWidth="1"/>
    <col min="11006" max="11006" width="6.42578125" style="183" bestFit="1" customWidth="1"/>
    <col min="11007" max="11007" width="10.42578125" style="183" customWidth="1"/>
    <col min="11008" max="11008" width="0" style="183" hidden="1"/>
    <col min="11009" max="11009" width="1.5703125" style="183" customWidth="1"/>
    <col min="11010" max="11010" width="5.140625" style="183" customWidth="1"/>
    <col min="11011" max="11011" width="13.42578125" style="183" customWidth="1"/>
    <col min="11012" max="11012" width="41.5703125" style="183" customWidth="1"/>
    <col min="11013" max="11013" width="12.5703125" style="183" customWidth="1"/>
    <col min="11014" max="11014" width="7.7109375" style="183" customWidth="1"/>
    <col min="11015" max="11015" width="5.28515625" style="183" customWidth="1"/>
    <col min="11016" max="11016" width="10" style="183" customWidth="1"/>
    <col min="11017" max="11017" width="5.28515625" style="183" customWidth="1"/>
    <col min="11018" max="11018" width="10" style="183" customWidth="1"/>
    <col min="11019" max="11019" width="5.28515625" style="183" customWidth="1"/>
    <col min="11020" max="11020" width="10" style="183" customWidth="1"/>
    <col min="11021" max="11021" width="5.5703125" style="183" customWidth="1"/>
    <col min="11022" max="11022" width="10" style="183" customWidth="1"/>
    <col min="11023" max="11023" width="0" style="183" hidden="1" customWidth="1"/>
    <col min="11024" max="11245" width="11.42578125" style="183" customWidth="1"/>
    <col min="11246" max="11246" width="1.5703125" style="183" customWidth="1"/>
    <col min="11247" max="11247" width="5.140625" style="183" customWidth="1"/>
    <col min="11248" max="11248" width="13.42578125" style="183" customWidth="1"/>
    <col min="11249" max="11249" width="41.5703125" style="183" customWidth="1"/>
    <col min="11250" max="11250" width="16.5703125" style="183" customWidth="1"/>
    <col min="11251" max="11251" width="8.42578125" style="183" bestFit="1" customWidth="1"/>
    <col min="11252" max="11252" width="6.42578125" style="183" bestFit="1" customWidth="1"/>
    <col min="11253" max="11253" width="13.28515625" style="183" customWidth="1"/>
    <col min="11254" max="11254" width="6.42578125" style="183" bestFit="1" customWidth="1"/>
    <col min="11255" max="11255" width="13" style="183" customWidth="1"/>
    <col min="11256" max="11256" width="6.42578125" style="183" bestFit="1" customWidth="1"/>
    <col min="11257" max="11257" width="13.5703125" style="183" customWidth="1"/>
    <col min="11258" max="11258" width="6.42578125" style="183" bestFit="1" customWidth="1"/>
    <col min="11259" max="11259" width="10.42578125" style="183" customWidth="1"/>
    <col min="11260" max="11260" width="6.42578125" style="183" bestFit="1" customWidth="1"/>
    <col min="11261" max="11261" width="10.42578125" style="183" customWidth="1"/>
    <col min="11262" max="11262" width="6.42578125" style="183" bestFit="1" customWidth="1"/>
    <col min="11263" max="11263" width="10.42578125" style="183" customWidth="1"/>
    <col min="11264" max="11264" width="0" style="183" hidden="1"/>
    <col min="11265" max="11265" width="1.5703125" style="183" customWidth="1"/>
    <col min="11266" max="11266" width="5.140625" style="183" customWidth="1"/>
    <col min="11267" max="11267" width="13.42578125" style="183" customWidth="1"/>
    <col min="11268" max="11268" width="41.5703125" style="183" customWidth="1"/>
    <col min="11269" max="11269" width="12.5703125" style="183" customWidth="1"/>
    <col min="11270" max="11270" width="7.7109375" style="183" customWidth="1"/>
    <col min="11271" max="11271" width="5.28515625" style="183" customWidth="1"/>
    <col min="11272" max="11272" width="10" style="183" customWidth="1"/>
    <col min="11273" max="11273" width="5.28515625" style="183" customWidth="1"/>
    <col min="11274" max="11274" width="10" style="183" customWidth="1"/>
    <col min="11275" max="11275" width="5.28515625" style="183" customWidth="1"/>
    <col min="11276" max="11276" width="10" style="183" customWidth="1"/>
    <col min="11277" max="11277" width="5.5703125" style="183" customWidth="1"/>
    <col min="11278" max="11278" width="10" style="183" customWidth="1"/>
    <col min="11279" max="11279" width="0" style="183" hidden="1" customWidth="1"/>
    <col min="11280" max="11501" width="11.42578125" style="183" customWidth="1"/>
    <col min="11502" max="11502" width="1.5703125" style="183" customWidth="1"/>
    <col min="11503" max="11503" width="5.140625" style="183" customWidth="1"/>
    <col min="11504" max="11504" width="13.42578125" style="183" customWidth="1"/>
    <col min="11505" max="11505" width="41.5703125" style="183" customWidth="1"/>
    <col min="11506" max="11506" width="16.5703125" style="183" customWidth="1"/>
    <col min="11507" max="11507" width="8.42578125" style="183" bestFit="1" customWidth="1"/>
    <col min="11508" max="11508" width="6.42578125" style="183" bestFit="1" customWidth="1"/>
    <col min="11509" max="11509" width="13.28515625" style="183" customWidth="1"/>
    <col min="11510" max="11510" width="6.42578125" style="183" bestFit="1" customWidth="1"/>
    <col min="11511" max="11511" width="13" style="183" customWidth="1"/>
    <col min="11512" max="11512" width="6.42578125" style="183" bestFit="1" customWidth="1"/>
    <col min="11513" max="11513" width="13.5703125" style="183" customWidth="1"/>
    <col min="11514" max="11514" width="6.42578125" style="183" bestFit="1" customWidth="1"/>
    <col min="11515" max="11515" width="10.42578125" style="183" customWidth="1"/>
    <col min="11516" max="11516" width="6.42578125" style="183" bestFit="1" customWidth="1"/>
    <col min="11517" max="11517" width="10.42578125" style="183" customWidth="1"/>
    <col min="11518" max="11518" width="6.42578125" style="183" bestFit="1" customWidth="1"/>
    <col min="11519" max="11519" width="10.42578125" style="183" customWidth="1"/>
    <col min="11520" max="11520" width="0" style="183" hidden="1"/>
    <col min="11521" max="11521" width="1.5703125" style="183" customWidth="1"/>
    <col min="11522" max="11522" width="5.140625" style="183" customWidth="1"/>
    <col min="11523" max="11523" width="13.42578125" style="183" customWidth="1"/>
    <col min="11524" max="11524" width="41.5703125" style="183" customWidth="1"/>
    <col min="11525" max="11525" width="12.5703125" style="183" customWidth="1"/>
    <col min="11526" max="11526" width="7.7109375" style="183" customWidth="1"/>
    <col min="11527" max="11527" width="5.28515625" style="183" customWidth="1"/>
    <col min="11528" max="11528" width="10" style="183" customWidth="1"/>
    <col min="11529" max="11529" width="5.28515625" style="183" customWidth="1"/>
    <col min="11530" max="11530" width="10" style="183" customWidth="1"/>
    <col min="11531" max="11531" width="5.28515625" style="183" customWidth="1"/>
    <col min="11532" max="11532" width="10" style="183" customWidth="1"/>
    <col min="11533" max="11533" width="5.5703125" style="183" customWidth="1"/>
    <col min="11534" max="11534" width="10" style="183" customWidth="1"/>
    <col min="11535" max="11535" width="0" style="183" hidden="1" customWidth="1"/>
    <col min="11536" max="11757" width="11.42578125" style="183" customWidth="1"/>
    <col min="11758" max="11758" width="1.5703125" style="183" customWidth="1"/>
    <col min="11759" max="11759" width="5.140625" style="183" customWidth="1"/>
    <col min="11760" max="11760" width="13.42578125" style="183" customWidth="1"/>
    <col min="11761" max="11761" width="41.5703125" style="183" customWidth="1"/>
    <col min="11762" max="11762" width="16.5703125" style="183" customWidth="1"/>
    <col min="11763" max="11763" width="8.42578125" style="183" bestFit="1" customWidth="1"/>
    <col min="11764" max="11764" width="6.42578125" style="183" bestFit="1" customWidth="1"/>
    <col min="11765" max="11765" width="13.28515625" style="183" customWidth="1"/>
    <col min="11766" max="11766" width="6.42578125" style="183" bestFit="1" customWidth="1"/>
    <col min="11767" max="11767" width="13" style="183" customWidth="1"/>
    <col min="11768" max="11768" width="6.42578125" style="183" bestFit="1" customWidth="1"/>
    <col min="11769" max="11769" width="13.5703125" style="183" customWidth="1"/>
    <col min="11770" max="11770" width="6.42578125" style="183" bestFit="1" customWidth="1"/>
    <col min="11771" max="11771" width="10.42578125" style="183" customWidth="1"/>
    <col min="11772" max="11772" width="6.42578125" style="183" bestFit="1" customWidth="1"/>
    <col min="11773" max="11773" width="10.42578125" style="183" customWidth="1"/>
    <col min="11774" max="11774" width="6.42578125" style="183" bestFit="1" customWidth="1"/>
    <col min="11775" max="11775" width="10.42578125" style="183" customWidth="1"/>
    <col min="11776" max="11776" width="0" style="183" hidden="1"/>
    <col min="11777" max="11777" width="1.5703125" style="183" customWidth="1"/>
    <col min="11778" max="11778" width="5.140625" style="183" customWidth="1"/>
    <col min="11779" max="11779" width="13.42578125" style="183" customWidth="1"/>
    <col min="11780" max="11780" width="41.5703125" style="183" customWidth="1"/>
    <col min="11781" max="11781" width="12.5703125" style="183" customWidth="1"/>
    <col min="11782" max="11782" width="7.7109375" style="183" customWidth="1"/>
    <col min="11783" max="11783" width="5.28515625" style="183" customWidth="1"/>
    <col min="11784" max="11784" width="10" style="183" customWidth="1"/>
    <col min="11785" max="11785" width="5.28515625" style="183" customWidth="1"/>
    <col min="11786" max="11786" width="10" style="183" customWidth="1"/>
    <col min="11787" max="11787" width="5.28515625" style="183" customWidth="1"/>
    <col min="11788" max="11788" width="10" style="183" customWidth="1"/>
    <col min="11789" max="11789" width="5.5703125" style="183" customWidth="1"/>
    <col min="11790" max="11790" width="10" style="183" customWidth="1"/>
    <col min="11791" max="11791" width="0" style="183" hidden="1" customWidth="1"/>
    <col min="11792" max="12013" width="11.42578125" style="183" customWidth="1"/>
    <col min="12014" max="12014" width="1.5703125" style="183" customWidth="1"/>
    <col min="12015" max="12015" width="5.140625" style="183" customWidth="1"/>
    <col min="12016" max="12016" width="13.42578125" style="183" customWidth="1"/>
    <col min="12017" max="12017" width="41.5703125" style="183" customWidth="1"/>
    <col min="12018" max="12018" width="16.5703125" style="183" customWidth="1"/>
    <col min="12019" max="12019" width="8.42578125" style="183" bestFit="1" customWidth="1"/>
    <col min="12020" max="12020" width="6.42578125" style="183" bestFit="1" customWidth="1"/>
    <col min="12021" max="12021" width="13.28515625" style="183" customWidth="1"/>
    <col min="12022" max="12022" width="6.42578125" style="183" bestFit="1" customWidth="1"/>
    <col min="12023" max="12023" width="13" style="183" customWidth="1"/>
    <col min="12024" max="12024" width="6.42578125" style="183" bestFit="1" customWidth="1"/>
    <col min="12025" max="12025" width="13.5703125" style="183" customWidth="1"/>
    <col min="12026" max="12026" width="6.42578125" style="183" bestFit="1" customWidth="1"/>
    <col min="12027" max="12027" width="10.42578125" style="183" customWidth="1"/>
    <col min="12028" max="12028" width="6.42578125" style="183" bestFit="1" customWidth="1"/>
    <col min="12029" max="12029" width="10.42578125" style="183" customWidth="1"/>
    <col min="12030" max="12030" width="6.42578125" style="183" bestFit="1" customWidth="1"/>
    <col min="12031" max="12031" width="10.42578125" style="183" customWidth="1"/>
    <col min="12032" max="12032" width="0" style="183" hidden="1"/>
    <col min="12033" max="12033" width="1.5703125" style="183" customWidth="1"/>
    <col min="12034" max="12034" width="5.140625" style="183" customWidth="1"/>
    <col min="12035" max="12035" width="13.42578125" style="183" customWidth="1"/>
    <col min="12036" max="12036" width="41.5703125" style="183" customWidth="1"/>
    <col min="12037" max="12037" width="12.5703125" style="183" customWidth="1"/>
    <col min="12038" max="12038" width="7.7109375" style="183" customWidth="1"/>
    <col min="12039" max="12039" width="5.28515625" style="183" customWidth="1"/>
    <col min="12040" max="12040" width="10" style="183" customWidth="1"/>
    <col min="12041" max="12041" width="5.28515625" style="183" customWidth="1"/>
    <col min="12042" max="12042" width="10" style="183" customWidth="1"/>
    <col min="12043" max="12043" width="5.28515625" style="183" customWidth="1"/>
    <col min="12044" max="12044" width="10" style="183" customWidth="1"/>
    <col min="12045" max="12045" width="5.5703125" style="183" customWidth="1"/>
    <col min="12046" max="12046" width="10" style="183" customWidth="1"/>
    <col min="12047" max="12047" width="0" style="183" hidden="1" customWidth="1"/>
    <col min="12048" max="12269" width="11.42578125" style="183" customWidth="1"/>
    <col min="12270" max="12270" width="1.5703125" style="183" customWidth="1"/>
    <col min="12271" max="12271" width="5.140625" style="183" customWidth="1"/>
    <col min="12272" max="12272" width="13.42578125" style="183" customWidth="1"/>
    <col min="12273" max="12273" width="41.5703125" style="183" customWidth="1"/>
    <col min="12274" max="12274" width="16.5703125" style="183" customWidth="1"/>
    <col min="12275" max="12275" width="8.42578125" style="183" bestFit="1" customWidth="1"/>
    <col min="12276" max="12276" width="6.42578125" style="183" bestFit="1" customWidth="1"/>
    <col min="12277" max="12277" width="13.28515625" style="183" customWidth="1"/>
    <col min="12278" max="12278" width="6.42578125" style="183" bestFit="1" customWidth="1"/>
    <col min="12279" max="12279" width="13" style="183" customWidth="1"/>
    <col min="12280" max="12280" width="6.42578125" style="183" bestFit="1" customWidth="1"/>
    <col min="12281" max="12281" width="13.5703125" style="183" customWidth="1"/>
    <col min="12282" max="12282" width="6.42578125" style="183" bestFit="1" customWidth="1"/>
    <col min="12283" max="12283" width="10.42578125" style="183" customWidth="1"/>
    <col min="12284" max="12284" width="6.42578125" style="183" bestFit="1" customWidth="1"/>
    <col min="12285" max="12285" width="10.42578125" style="183" customWidth="1"/>
    <col min="12286" max="12286" width="6.42578125" style="183" bestFit="1" customWidth="1"/>
    <col min="12287" max="12287" width="10.42578125" style="183" customWidth="1"/>
    <col min="12288" max="12288" width="0" style="183" hidden="1"/>
    <col min="12289" max="12289" width="1.5703125" style="183" customWidth="1"/>
    <col min="12290" max="12290" width="5.140625" style="183" customWidth="1"/>
    <col min="12291" max="12291" width="13.42578125" style="183" customWidth="1"/>
    <col min="12292" max="12292" width="41.5703125" style="183" customWidth="1"/>
    <col min="12293" max="12293" width="12.5703125" style="183" customWidth="1"/>
    <col min="12294" max="12294" width="7.7109375" style="183" customWidth="1"/>
    <col min="12295" max="12295" width="5.28515625" style="183" customWidth="1"/>
    <col min="12296" max="12296" width="10" style="183" customWidth="1"/>
    <col min="12297" max="12297" width="5.28515625" style="183" customWidth="1"/>
    <col min="12298" max="12298" width="10" style="183" customWidth="1"/>
    <col min="12299" max="12299" width="5.28515625" style="183" customWidth="1"/>
    <col min="12300" max="12300" width="10" style="183" customWidth="1"/>
    <col min="12301" max="12301" width="5.5703125" style="183" customWidth="1"/>
    <col min="12302" max="12302" width="10" style="183" customWidth="1"/>
    <col min="12303" max="12303" width="0" style="183" hidden="1" customWidth="1"/>
    <col min="12304" max="12525" width="11.42578125" style="183" customWidth="1"/>
    <col min="12526" max="12526" width="1.5703125" style="183" customWidth="1"/>
    <col min="12527" max="12527" width="5.140625" style="183" customWidth="1"/>
    <col min="12528" max="12528" width="13.42578125" style="183" customWidth="1"/>
    <col min="12529" max="12529" width="41.5703125" style="183" customWidth="1"/>
    <col min="12530" max="12530" width="16.5703125" style="183" customWidth="1"/>
    <col min="12531" max="12531" width="8.42578125" style="183" bestFit="1" customWidth="1"/>
    <col min="12532" max="12532" width="6.42578125" style="183" bestFit="1" customWidth="1"/>
    <col min="12533" max="12533" width="13.28515625" style="183" customWidth="1"/>
    <col min="12534" max="12534" width="6.42578125" style="183" bestFit="1" customWidth="1"/>
    <col min="12535" max="12535" width="13" style="183" customWidth="1"/>
    <col min="12536" max="12536" width="6.42578125" style="183" bestFit="1" customWidth="1"/>
    <col min="12537" max="12537" width="13.5703125" style="183" customWidth="1"/>
    <col min="12538" max="12538" width="6.42578125" style="183" bestFit="1" customWidth="1"/>
    <col min="12539" max="12539" width="10.42578125" style="183" customWidth="1"/>
    <col min="12540" max="12540" width="6.42578125" style="183" bestFit="1" customWidth="1"/>
    <col min="12541" max="12541" width="10.42578125" style="183" customWidth="1"/>
    <col min="12542" max="12542" width="6.42578125" style="183" bestFit="1" customWidth="1"/>
    <col min="12543" max="12543" width="10.42578125" style="183" customWidth="1"/>
    <col min="12544" max="12544" width="0" style="183" hidden="1"/>
    <col min="12545" max="12545" width="1.5703125" style="183" customWidth="1"/>
    <col min="12546" max="12546" width="5.140625" style="183" customWidth="1"/>
    <col min="12547" max="12547" width="13.42578125" style="183" customWidth="1"/>
    <col min="12548" max="12548" width="41.5703125" style="183" customWidth="1"/>
    <col min="12549" max="12549" width="12.5703125" style="183" customWidth="1"/>
    <col min="12550" max="12550" width="7.7109375" style="183" customWidth="1"/>
    <col min="12551" max="12551" width="5.28515625" style="183" customWidth="1"/>
    <col min="12552" max="12552" width="10" style="183" customWidth="1"/>
    <col min="12553" max="12553" width="5.28515625" style="183" customWidth="1"/>
    <col min="12554" max="12554" width="10" style="183" customWidth="1"/>
    <col min="12555" max="12555" width="5.28515625" style="183" customWidth="1"/>
    <col min="12556" max="12556" width="10" style="183" customWidth="1"/>
    <col min="12557" max="12557" width="5.5703125" style="183" customWidth="1"/>
    <col min="12558" max="12558" width="10" style="183" customWidth="1"/>
    <col min="12559" max="12559" width="0" style="183" hidden="1" customWidth="1"/>
    <col min="12560" max="12781" width="11.42578125" style="183" customWidth="1"/>
    <col min="12782" max="12782" width="1.5703125" style="183" customWidth="1"/>
    <col min="12783" max="12783" width="5.140625" style="183" customWidth="1"/>
    <col min="12784" max="12784" width="13.42578125" style="183" customWidth="1"/>
    <col min="12785" max="12785" width="41.5703125" style="183" customWidth="1"/>
    <col min="12786" max="12786" width="16.5703125" style="183" customWidth="1"/>
    <col min="12787" max="12787" width="8.42578125" style="183" bestFit="1" customWidth="1"/>
    <col min="12788" max="12788" width="6.42578125" style="183" bestFit="1" customWidth="1"/>
    <col min="12789" max="12789" width="13.28515625" style="183" customWidth="1"/>
    <col min="12790" max="12790" width="6.42578125" style="183" bestFit="1" customWidth="1"/>
    <col min="12791" max="12791" width="13" style="183" customWidth="1"/>
    <col min="12792" max="12792" width="6.42578125" style="183" bestFit="1" customWidth="1"/>
    <col min="12793" max="12793" width="13.5703125" style="183" customWidth="1"/>
    <col min="12794" max="12794" width="6.42578125" style="183" bestFit="1" customWidth="1"/>
    <col min="12795" max="12795" width="10.42578125" style="183" customWidth="1"/>
    <col min="12796" max="12796" width="6.42578125" style="183" bestFit="1" customWidth="1"/>
    <col min="12797" max="12797" width="10.42578125" style="183" customWidth="1"/>
    <col min="12798" max="12798" width="6.42578125" style="183" bestFit="1" customWidth="1"/>
    <col min="12799" max="12799" width="10.42578125" style="183" customWidth="1"/>
    <col min="12800" max="12800" width="0" style="183" hidden="1"/>
    <col min="12801" max="12801" width="1.5703125" style="183" customWidth="1"/>
    <col min="12802" max="12802" width="5.140625" style="183" customWidth="1"/>
    <col min="12803" max="12803" width="13.42578125" style="183" customWidth="1"/>
    <col min="12804" max="12804" width="41.5703125" style="183" customWidth="1"/>
    <col min="12805" max="12805" width="12.5703125" style="183" customWidth="1"/>
    <col min="12806" max="12806" width="7.7109375" style="183" customWidth="1"/>
    <col min="12807" max="12807" width="5.28515625" style="183" customWidth="1"/>
    <col min="12808" max="12808" width="10" style="183" customWidth="1"/>
    <col min="12809" max="12809" width="5.28515625" style="183" customWidth="1"/>
    <col min="12810" max="12810" width="10" style="183" customWidth="1"/>
    <col min="12811" max="12811" width="5.28515625" style="183" customWidth="1"/>
    <col min="12812" max="12812" width="10" style="183" customWidth="1"/>
    <col min="12813" max="12813" width="5.5703125" style="183" customWidth="1"/>
    <col min="12814" max="12814" width="10" style="183" customWidth="1"/>
    <col min="12815" max="12815" width="0" style="183" hidden="1" customWidth="1"/>
    <col min="12816" max="13037" width="11.42578125" style="183" customWidth="1"/>
    <col min="13038" max="13038" width="1.5703125" style="183" customWidth="1"/>
    <col min="13039" max="13039" width="5.140625" style="183" customWidth="1"/>
    <col min="13040" max="13040" width="13.42578125" style="183" customWidth="1"/>
    <col min="13041" max="13041" width="41.5703125" style="183" customWidth="1"/>
    <col min="13042" max="13042" width="16.5703125" style="183" customWidth="1"/>
    <col min="13043" max="13043" width="8.42578125" style="183" bestFit="1" customWidth="1"/>
    <col min="13044" max="13044" width="6.42578125" style="183" bestFit="1" customWidth="1"/>
    <col min="13045" max="13045" width="13.28515625" style="183" customWidth="1"/>
    <col min="13046" max="13046" width="6.42578125" style="183" bestFit="1" customWidth="1"/>
    <col min="13047" max="13047" width="13" style="183" customWidth="1"/>
    <col min="13048" max="13048" width="6.42578125" style="183" bestFit="1" customWidth="1"/>
    <col min="13049" max="13049" width="13.5703125" style="183" customWidth="1"/>
    <col min="13050" max="13050" width="6.42578125" style="183" bestFit="1" customWidth="1"/>
    <col min="13051" max="13051" width="10.42578125" style="183" customWidth="1"/>
    <col min="13052" max="13052" width="6.42578125" style="183" bestFit="1" customWidth="1"/>
    <col min="13053" max="13053" width="10.42578125" style="183" customWidth="1"/>
    <col min="13054" max="13054" width="6.42578125" style="183" bestFit="1" customWidth="1"/>
    <col min="13055" max="13055" width="10.42578125" style="183" customWidth="1"/>
    <col min="13056" max="13056" width="0" style="183" hidden="1"/>
    <col min="13057" max="13057" width="1.5703125" style="183" customWidth="1"/>
    <col min="13058" max="13058" width="5.140625" style="183" customWidth="1"/>
    <col min="13059" max="13059" width="13.42578125" style="183" customWidth="1"/>
    <col min="13060" max="13060" width="41.5703125" style="183" customWidth="1"/>
    <col min="13061" max="13061" width="12.5703125" style="183" customWidth="1"/>
    <col min="13062" max="13062" width="7.7109375" style="183" customWidth="1"/>
    <col min="13063" max="13063" width="5.28515625" style="183" customWidth="1"/>
    <col min="13064" max="13064" width="10" style="183" customWidth="1"/>
    <col min="13065" max="13065" width="5.28515625" style="183" customWidth="1"/>
    <col min="13066" max="13066" width="10" style="183" customWidth="1"/>
    <col min="13067" max="13067" width="5.28515625" style="183" customWidth="1"/>
    <col min="13068" max="13068" width="10" style="183" customWidth="1"/>
    <col min="13069" max="13069" width="5.5703125" style="183" customWidth="1"/>
    <col min="13070" max="13070" width="10" style="183" customWidth="1"/>
    <col min="13071" max="13071" width="0" style="183" hidden="1" customWidth="1"/>
    <col min="13072" max="13293" width="11.42578125" style="183" customWidth="1"/>
    <col min="13294" max="13294" width="1.5703125" style="183" customWidth="1"/>
    <col min="13295" max="13295" width="5.140625" style="183" customWidth="1"/>
    <col min="13296" max="13296" width="13.42578125" style="183" customWidth="1"/>
    <col min="13297" max="13297" width="41.5703125" style="183" customWidth="1"/>
    <col min="13298" max="13298" width="16.5703125" style="183" customWidth="1"/>
    <col min="13299" max="13299" width="8.42578125" style="183" bestFit="1" customWidth="1"/>
    <col min="13300" max="13300" width="6.42578125" style="183" bestFit="1" customWidth="1"/>
    <col min="13301" max="13301" width="13.28515625" style="183" customWidth="1"/>
    <col min="13302" max="13302" width="6.42578125" style="183" bestFit="1" customWidth="1"/>
    <col min="13303" max="13303" width="13" style="183" customWidth="1"/>
    <col min="13304" max="13304" width="6.42578125" style="183" bestFit="1" customWidth="1"/>
    <col min="13305" max="13305" width="13.5703125" style="183" customWidth="1"/>
    <col min="13306" max="13306" width="6.42578125" style="183" bestFit="1" customWidth="1"/>
    <col min="13307" max="13307" width="10.42578125" style="183" customWidth="1"/>
    <col min="13308" max="13308" width="6.42578125" style="183" bestFit="1" customWidth="1"/>
    <col min="13309" max="13309" width="10.42578125" style="183" customWidth="1"/>
    <col min="13310" max="13310" width="6.42578125" style="183" bestFit="1" customWidth="1"/>
    <col min="13311" max="13311" width="10.42578125" style="183" customWidth="1"/>
    <col min="13312" max="13312" width="0" style="183" hidden="1"/>
    <col min="13313" max="13313" width="1.5703125" style="183" customWidth="1"/>
    <col min="13314" max="13314" width="5.140625" style="183" customWidth="1"/>
    <col min="13315" max="13315" width="13.42578125" style="183" customWidth="1"/>
    <col min="13316" max="13316" width="41.5703125" style="183" customWidth="1"/>
    <col min="13317" max="13317" width="12.5703125" style="183" customWidth="1"/>
    <col min="13318" max="13318" width="7.7109375" style="183" customWidth="1"/>
    <col min="13319" max="13319" width="5.28515625" style="183" customWidth="1"/>
    <col min="13320" max="13320" width="10" style="183" customWidth="1"/>
    <col min="13321" max="13321" width="5.28515625" style="183" customWidth="1"/>
    <col min="13322" max="13322" width="10" style="183" customWidth="1"/>
    <col min="13323" max="13323" width="5.28515625" style="183" customWidth="1"/>
    <col min="13324" max="13324" width="10" style="183" customWidth="1"/>
    <col min="13325" max="13325" width="5.5703125" style="183" customWidth="1"/>
    <col min="13326" max="13326" width="10" style="183" customWidth="1"/>
    <col min="13327" max="13327" width="0" style="183" hidden="1" customWidth="1"/>
    <col min="13328" max="13549" width="11.42578125" style="183" customWidth="1"/>
    <col min="13550" max="13550" width="1.5703125" style="183" customWidth="1"/>
    <col min="13551" max="13551" width="5.140625" style="183" customWidth="1"/>
    <col min="13552" max="13552" width="13.42578125" style="183" customWidth="1"/>
    <col min="13553" max="13553" width="41.5703125" style="183" customWidth="1"/>
    <col min="13554" max="13554" width="16.5703125" style="183" customWidth="1"/>
    <col min="13555" max="13555" width="8.42578125" style="183" bestFit="1" customWidth="1"/>
    <col min="13556" max="13556" width="6.42578125" style="183" bestFit="1" customWidth="1"/>
    <col min="13557" max="13557" width="13.28515625" style="183" customWidth="1"/>
    <col min="13558" max="13558" width="6.42578125" style="183" bestFit="1" customWidth="1"/>
    <col min="13559" max="13559" width="13" style="183" customWidth="1"/>
    <col min="13560" max="13560" width="6.42578125" style="183" bestFit="1" customWidth="1"/>
    <col min="13561" max="13561" width="13.5703125" style="183" customWidth="1"/>
    <col min="13562" max="13562" width="6.42578125" style="183" bestFit="1" customWidth="1"/>
    <col min="13563" max="13563" width="10.42578125" style="183" customWidth="1"/>
    <col min="13564" max="13564" width="6.42578125" style="183" bestFit="1" customWidth="1"/>
    <col min="13565" max="13565" width="10.42578125" style="183" customWidth="1"/>
    <col min="13566" max="13566" width="6.42578125" style="183" bestFit="1" customWidth="1"/>
    <col min="13567" max="13567" width="10.42578125" style="183" customWidth="1"/>
    <col min="13568" max="13568" width="0" style="183" hidden="1"/>
    <col min="13569" max="13569" width="1.5703125" style="183" customWidth="1"/>
    <col min="13570" max="13570" width="5.140625" style="183" customWidth="1"/>
    <col min="13571" max="13571" width="13.42578125" style="183" customWidth="1"/>
    <col min="13572" max="13572" width="41.5703125" style="183" customWidth="1"/>
    <col min="13573" max="13573" width="12.5703125" style="183" customWidth="1"/>
    <col min="13574" max="13574" width="7.7109375" style="183" customWidth="1"/>
    <col min="13575" max="13575" width="5.28515625" style="183" customWidth="1"/>
    <col min="13576" max="13576" width="10" style="183" customWidth="1"/>
    <col min="13577" max="13577" width="5.28515625" style="183" customWidth="1"/>
    <col min="13578" max="13578" width="10" style="183" customWidth="1"/>
    <col min="13579" max="13579" width="5.28515625" style="183" customWidth="1"/>
    <col min="13580" max="13580" width="10" style="183" customWidth="1"/>
    <col min="13581" max="13581" width="5.5703125" style="183" customWidth="1"/>
    <col min="13582" max="13582" width="10" style="183" customWidth="1"/>
    <col min="13583" max="13583" width="0" style="183" hidden="1" customWidth="1"/>
    <col min="13584" max="13805" width="11.42578125" style="183" customWidth="1"/>
    <col min="13806" max="13806" width="1.5703125" style="183" customWidth="1"/>
    <col min="13807" max="13807" width="5.140625" style="183" customWidth="1"/>
    <col min="13808" max="13808" width="13.42578125" style="183" customWidth="1"/>
    <col min="13809" max="13809" width="41.5703125" style="183" customWidth="1"/>
    <col min="13810" max="13810" width="16.5703125" style="183" customWidth="1"/>
    <col min="13811" max="13811" width="8.42578125" style="183" bestFit="1" customWidth="1"/>
    <col min="13812" max="13812" width="6.42578125" style="183" bestFit="1" customWidth="1"/>
    <col min="13813" max="13813" width="13.28515625" style="183" customWidth="1"/>
    <col min="13814" max="13814" width="6.42578125" style="183" bestFit="1" customWidth="1"/>
    <col min="13815" max="13815" width="13" style="183" customWidth="1"/>
    <col min="13816" max="13816" width="6.42578125" style="183" bestFit="1" customWidth="1"/>
    <col min="13817" max="13817" width="13.5703125" style="183" customWidth="1"/>
    <col min="13818" max="13818" width="6.42578125" style="183" bestFit="1" customWidth="1"/>
    <col min="13819" max="13819" width="10.42578125" style="183" customWidth="1"/>
    <col min="13820" max="13820" width="6.42578125" style="183" bestFit="1" customWidth="1"/>
    <col min="13821" max="13821" width="10.42578125" style="183" customWidth="1"/>
    <col min="13822" max="13822" width="6.42578125" style="183" bestFit="1" customWidth="1"/>
    <col min="13823" max="13823" width="10.42578125" style="183" customWidth="1"/>
    <col min="13824" max="13824" width="0" style="183" hidden="1"/>
    <col min="13825" max="13825" width="1.5703125" style="183" customWidth="1"/>
    <col min="13826" max="13826" width="5.140625" style="183" customWidth="1"/>
    <col min="13827" max="13827" width="13.42578125" style="183" customWidth="1"/>
    <col min="13828" max="13828" width="41.5703125" style="183" customWidth="1"/>
    <col min="13829" max="13829" width="12.5703125" style="183" customWidth="1"/>
    <col min="13830" max="13830" width="7.7109375" style="183" customWidth="1"/>
    <col min="13831" max="13831" width="5.28515625" style="183" customWidth="1"/>
    <col min="13832" max="13832" width="10" style="183" customWidth="1"/>
    <col min="13833" max="13833" width="5.28515625" style="183" customWidth="1"/>
    <col min="13834" max="13834" width="10" style="183" customWidth="1"/>
    <col min="13835" max="13835" width="5.28515625" style="183" customWidth="1"/>
    <col min="13836" max="13836" width="10" style="183" customWidth="1"/>
    <col min="13837" max="13837" width="5.5703125" style="183" customWidth="1"/>
    <col min="13838" max="13838" width="10" style="183" customWidth="1"/>
    <col min="13839" max="13839" width="0" style="183" hidden="1" customWidth="1"/>
    <col min="13840" max="14061" width="11.42578125" style="183" customWidth="1"/>
    <col min="14062" max="14062" width="1.5703125" style="183" customWidth="1"/>
    <col min="14063" max="14063" width="5.140625" style="183" customWidth="1"/>
    <col min="14064" max="14064" width="13.42578125" style="183" customWidth="1"/>
    <col min="14065" max="14065" width="41.5703125" style="183" customWidth="1"/>
    <col min="14066" max="14066" width="16.5703125" style="183" customWidth="1"/>
    <col min="14067" max="14067" width="8.42578125" style="183" bestFit="1" customWidth="1"/>
    <col min="14068" max="14068" width="6.42578125" style="183" bestFit="1" customWidth="1"/>
    <col min="14069" max="14069" width="13.28515625" style="183" customWidth="1"/>
    <col min="14070" max="14070" width="6.42578125" style="183" bestFit="1" customWidth="1"/>
    <col min="14071" max="14071" width="13" style="183" customWidth="1"/>
    <col min="14072" max="14072" width="6.42578125" style="183" bestFit="1" customWidth="1"/>
    <col min="14073" max="14073" width="13.5703125" style="183" customWidth="1"/>
    <col min="14074" max="14074" width="6.42578125" style="183" bestFit="1" customWidth="1"/>
    <col min="14075" max="14075" width="10.42578125" style="183" customWidth="1"/>
    <col min="14076" max="14076" width="6.42578125" style="183" bestFit="1" customWidth="1"/>
    <col min="14077" max="14077" width="10.42578125" style="183" customWidth="1"/>
    <col min="14078" max="14078" width="6.42578125" style="183" bestFit="1" customWidth="1"/>
    <col min="14079" max="14079" width="10.42578125" style="183" customWidth="1"/>
    <col min="14080" max="14080" width="0" style="183" hidden="1"/>
    <col min="14081" max="14081" width="1.5703125" style="183" customWidth="1"/>
    <col min="14082" max="14082" width="5.140625" style="183" customWidth="1"/>
    <col min="14083" max="14083" width="13.42578125" style="183" customWidth="1"/>
    <col min="14084" max="14084" width="41.5703125" style="183" customWidth="1"/>
    <col min="14085" max="14085" width="12.5703125" style="183" customWidth="1"/>
    <col min="14086" max="14086" width="7.7109375" style="183" customWidth="1"/>
    <col min="14087" max="14087" width="5.28515625" style="183" customWidth="1"/>
    <col min="14088" max="14088" width="10" style="183" customWidth="1"/>
    <col min="14089" max="14089" width="5.28515625" style="183" customWidth="1"/>
    <col min="14090" max="14090" width="10" style="183" customWidth="1"/>
    <col min="14091" max="14091" width="5.28515625" style="183" customWidth="1"/>
    <col min="14092" max="14092" width="10" style="183" customWidth="1"/>
    <col min="14093" max="14093" width="5.5703125" style="183" customWidth="1"/>
    <col min="14094" max="14094" width="10" style="183" customWidth="1"/>
    <col min="14095" max="14095" width="0" style="183" hidden="1" customWidth="1"/>
    <col min="14096" max="14317" width="11.42578125" style="183" customWidth="1"/>
    <col min="14318" max="14318" width="1.5703125" style="183" customWidth="1"/>
    <col min="14319" max="14319" width="5.140625" style="183" customWidth="1"/>
    <col min="14320" max="14320" width="13.42578125" style="183" customWidth="1"/>
    <col min="14321" max="14321" width="41.5703125" style="183" customWidth="1"/>
    <col min="14322" max="14322" width="16.5703125" style="183" customWidth="1"/>
    <col min="14323" max="14323" width="8.42578125" style="183" bestFit="1" customWidth="1"/>
    <col min="14324" max="14324" width="6.42578125" style="183" bestFit="1" customWidth="1"/>
    <col min="14325" max="14325" width="13.28515625" style="183" customWidth="1"/>
    <col min="14326" max="14326" width="6.42578125" style="183" bestFit="1" customWidth="1"/>
    <col min="14327" max="14327" width="13" style="183" customWidth="1"/>
    <col min="14328" max="14328" width="6.42578125" style="183" bestFit="1" customWidth="1"/>
    <col min="14329" max="14329" width="13.5703125" style="183" customWidth="1"/>
    <col min="14330" max="14330" width="6.42578125" style="183" bestFit="1" customWidth="1"/>
    <col min="14331" max="14331" width="10.42578125" style="183" customWidth="1"/>
    <col min="14332" max="14332" width="6.42578125" style="183" bestFit="1" customWidth="1"/>
    <col min="14333" max="14333" width="10.42578125" style="183" customWidth="1"/>
    <col min="14334" max="14334" width="6.42578125" style="183" bestFit="1" customWidth="1"/>
    <col min="14335" max="14335" width="10.42578125" style="183" customWidth="1"/>
    <col min="14336" max="14336" width="0" style="183" hidden="1"/>
    <col min="14337" max="14337" width="1.5703125" style="183" customWidth="1"/>
    <col min="14338" max="14338" width="5.140625" style="183" customWidth="1"/>
    <col min="14339" max="14339" width="13.42578125" style="183" customWidth="1"/>
    <col min="14340" max="14340" width="41.5703125" style="183" customWidth="1"/>
    <col min="14341" max="14341" width="12.5703125" style="183" customWidth="1"/>
    <col min="14342" max="14342" width="7.7109375" style="183" customWidth="1"/>
    <col min="14343" max="14343" width="5.28515625" style="183" customWidth="1"/>
    <col min="14344" max="14344" width="10" style="183" customWidth="1"/>
    <col min="14345" max="14345" width="5.28515625" style="183" customWidth="1"/>
    <col min="14346" max="14346" width="10" style="183" customWidth="1"/>
    <col min="14347" max="14347" width="5.28515625" style="183" customWidth="1"/>
    <col min="14348" max="14348" width="10" style="183" customWidth="1"/>
    <col min="14349" max="14349" width="5.5703125" style="183" customWidth="1"/>
    <col min="14350" max="14350" width="10" style="183" customWidth="1"/>
    <col min="14351" max="14351" width="0" style="183" hidden="1" customWidth="1"/>
    <col min="14352" max="14573" width="11.42578125" style="183" customWidth="1"/>
    <col min="14574" max="14574" width="1.5703125" style="183" customWidth="1"/>
    <col min="14575" max="14575" width="5.140625" style="183" customWidth="1"/>
    <col min="14576" max="14576" width="13.42578125" style="183" customWidth="1"/>
    <col min="14577" max="14577" width="41.5703125" style="183" customWidth="1"/>
    <col min="14578" max="14578" width="16.5703125" style="183" customWidth="1"/>
    <col min="14579" max="14579" width="8.42578125" style="183" bestFit="1" customWidth="1"/>
    <col min="14580" max="14580" width="6.42578125" style="183" bestFit="1" customWidth="1"/>
    <col min="14581" max="14581" width="13.28515625" style="183" customWidth="1"/>
    <col min="14582" max="14582" width="6.42578125" style="183" bestFit="1" customWidth="1"/>
    <col min="14583" max="14583" width="13" style="183" customWidth="1"/>
    <col min="14584" max="14584" width="6.42578125" style="183" bestFit="1" customWidth="1"/>
    <col min="14585" max="14585" width="13.5703125" style="183" customWidth="1"/>
    <col min="14586" max="14586" width="6.42578125" style="183" bestFit="1" customWidth="1"/>
    <col min="14587" max="14587" width="10.42578125" style="183" customWidth="1"/>
    <col min="14588" max="14588" width="6.42578125" style="183" bestFit="1" customWidth="1"/>
    <col min="14589" max="14589" width="10.42578125" style="183" customWidth="1"/>
    <col min="14590" max="14590" width="6.42578125" style="183" bestFit="1" customWidth="1"/>
    <col min="14591" max="14591" width="10.42578125" style="183" customWidth="1"/>
    <col min="14592" max="14592" width="0" style="183" hidden="1"/>
    <col min="14593" max="14593" width="1.5703125" style="183" customWidth="1"/>
    <col min="14594" max="14594" width="5.140625" style="183" customWidth="1"/>
    <col min="14595" max="14595" width="13.42578125" style="183" customWidth="1"/>
    <col min="14596" max="14596" width="41.5703125" style="183" customWidth="1"/>
    <col min="14597" max="14597" width="12.5703125" style="183" customWidth="1"/>
    <col min="14598" max="14598" width="7.7109375" style="183" customWidth="1"/>
    <col min="14599" max="14599" width="5.28515625" style="183" customWidth="1"/>
    <col min="14600" max="14600" width="10" style="183" customWidth="1"/>
    <col min="14601" max="14601" width="5.28515625" style="183" customWidth="1"/>
    <col min="14602" max="14602" width="10" style="183" customWidth="1"/>
    <col min="14603" max="14603" width="5.28515625" style="183" customWidth="1"/>
    <col min="14604" max="14604" width="10" style="183" customWidth="1"/>
    <col min="14605" max="14605" width="5.5703125" style="183" customWidth="1"/>
    <col min="14606" max="14606" width="10" style="183" customWidth="1"/>
    <col min="14607" max="14607" width="0" style="183" hidden="1" customWidth="1"/>
    <col min="14608" max="14829" width="11.42578125" style="183" customWidth="1"/>
    <col min="14830" max="14830" width="1.5703125" style="183" customWidth="1"/>
    <col min="14831" max="14831" width="5.140625" style="183" customWidth="1"/>
    <col min="14832" max="14832" width="13.42578125" style="183" customWidth="1"/>
    <col min="14833" max="14833" width="41.5703125" style="183" customWidth="1"/>
    <col min="14834" max="14834" width="16.5703125" style="183" customWidth="1"/>
    <col min="14835" max="14835" width="8.42578125" style="183" bestFit="1" customWidth="1"/>
    <col min="14836" max="14836" width="6.42578125" style="183" bestFit="1" customWidth="1"/>
    <col min="14837" max="14837" width="13.28515625" style="183" customWidth="1"/>
    <col min="14838" max="14838" width="6.42578125" style="183" bestFit="1" customWidth="1"/>
    <col min="14839" max="14839" width="13" style="183" customWidth="1"/>
    <col min="14840" max="14840" width="6.42578125" style="183" bestFit="1" customWidth="1"/>
    <col min="14841" max="14841" width="13.5703125" style="183" customWidth="1"/>
    <col min="14842" max="14842" width="6.42578125" style="183" bestFit="1" customWidth="1"/>
    <col min="14843" max="14843" width="10.42578125" style="183" customWidth="1"/>
    <col min="14844" max="14844" width="6.42578125" style="183" bestFit="1" customWidth="1"/>
    <col min="14845" max="14845" width="10.42578125" style="183" customWidth="1"/>
    <col min="14846" max="14846" width="6.42578125" style="183" bestFit="1" customWidth="1"/>
    <col min="14847" max="14847" width="10.42578125" style="183" customWidth="1"/>
    <col min="14848" max="14848" width="0" style="183" hidden="1"/>
    <col min="14849" max="14849" width="1.5703125" style="183" customWidth="1"/>
    <col min="14850" max="14850" width="5.140625" style="183" customWidth="1"/>
    <col min="14851" max="14851" width="13.42578125" style="183" customWidth="1"/>
    <col min="14852" max="14852" width="41.5703125" style="183" customWidth="1"/>
    <col min="14853" max="14853" width="12.5703125" style="183" customWidth="1"/>
    <col min="14854" max="14854" width="7.7109375" style="183" customWidth="1"/>
    <col min="14855" max="14855" width="5.28515625" style="183" customWidth="1"/>
    <col min="14856" max="14856" width="10" style="183" customWidth="1"/>
    <col min="14857" max="14857" width="5.28515625" style="183" customWidth="1"/>
    <col min="14858" max="14858" width="10" style="183" customWidth="1"/>
    <col min="14859" max="14859" width="5.28515625" style="183" customWidth="1"/>
    <col min="14860" max="14860" width="10" style="183" customWidth="1"/>
    <col min="14861" max="14861" width="5.5703125" style="183" customWidth="1"/>
    <col min="14862" max="14862" width="10" style="183" customWidth="1"/>
    <col min="14863" max="14863" width="0" style="183" hidden="1" customWidth="1"/>
    <col min="14864" max="15085" width="11.42578125" style="183" customWidth="1"/>
    <col min="15086" max="15086" width="1.5703125" style="183" customWidth="1"/>
    <col min="15087" max="15087" width="5.140625" style="183" customWidth="1"/>
    <col min="15088" max="15088" width="13.42578125" style="183" customWidth="1"/>
    <col min="15089" max="15089" width="41.5703125" style="183" customWidth="1"/>
    <col min="15090" max="15090" width="16.5703125" style="183" customWidth="1"/>
    <col min="15091" max="15091" width="8.42578125" style="183" bestFit="1" customWidth="1"/>
    <col min="15092" max="15092" width="6.42578125" style="183" bestFit="1" customWidth="1"/>
    <col min="15093" max="15093" width="13.28515625" style="183" customWidth="1"/>
    <col min="15094" max="15094" width="6.42578125" style="183" bestFit="1" customWidth="1"/>
    <col min="15095" max="15095" width="13" style="183" customWidth="1"/>
    <col min="15096" max="15096" width="6.42578125" style="183" bestFit="1" customWidth="1"/>
    <col min="15097" max="15097" width="13.5703125" style="183" customWidth="1"/>
    <col min="15098" max="15098" width="6.42578125" style="183" bestFit="1" customWidth="1"/>
    <col min="15099" max="15099" width="10.42578125" style="183" customWidth="1"/>
    <col min="15100" max="15100" width="6.42578125" style="183" bestFit="1" customWidth="1"/>
    <col min="15101" max="15101" width="10.42578125" style="183" customWidth="1"/>
    <col min="15102" max="15102" width="6.42578125" style="183" bestFit="1" customWidth="1"/>
    <col min="15103" max="15103" width="10.42578125" style="183" customWidth="1"/>
    <col min="15104" max="15104" width="0" style="183" hidden="1"/>
    <col min="15105" max="15105" width="1.5703125" style="183" customWidth="1"/>
    <col min="15106" max="15106" width="5.140625" style="183" customWidth="1"/>
    <col min="15107" max="15107" width="13.42578125" style="183" customWidth="1"/>
    <col min="15108" max="15108" width="41.5703125" style="183" customWidth="1"/>
    <col min="15109" max="15109" width="12.5703125" style="183" customWidth="1"/>
    <col min="15110" max="15110" width="7.7109375" style="183" customWidth="1"/>
    <col min="15111" max="15111" width="5.28515625" style="183" customWidth="1"/>
    <col min="15112" max="15112" width="10" style="183" customWidth="1"/>
    <col min="15113" max="15113" width="5.28515625" style="183" customWidth="1"/>
    <col min="15114" max="15114" width="10" style="183" customWidth="1"/>
    <col min="15115" max="15115" width="5.28515625" style="183" customWidth="1"/>
    <col min="15116" max="15116" width="10" style="183" customWidth="1"/>
    <col min="15117" max="15117" width="5.5703125" style="183" customWidth="1"/>
    <col min="15118" max="15118" width="10" style="183" customWidth="1"/>
    <col min="15119" max="15119" width="0" style="183" hidden="1" customWidth="1"/>
    <col min="15120" max="15341" width="11.42578125" style="183" customWidth="1"/>
    <col min="15342" max="15342" width="1.5703125" style="183" customWidth="1"/>
    <col min="15343" max="15343" width="5.140625" style="183" customWidth="1"/>
    <col min="15344" max="15344" width="13.42578125" style="183" customWidth="1"/>
    <col min="15345" max="15345" width="41.5703125" style="183" customWidth="1"/>
    <col min="15346" max="15346" width="16.5703125" style="183" customWidth="1"/>
    <col min="15347" max="15347" width="8.42578125" style="183" bestFit="1" customWidth="1"/>
    <col min="15348" max="15348" width="6.42578125" style="183" bestFit="1" customWidth="1"/>
    <col min="15349" max="15349" width="13.28515625" style="183" customWidth="1"/>
    <col min="15350" max="15350" width="6.42578125" style="183" bestFit="1" customWidth="1"/>
    <col min="15351" max="15351" width="13" style="183" customWidth="1"/>
    <col min="15352" max="15352" width="6.42578125" style="183" bestFit="1" customWidth="1"/>
    <col min="15353" max="15353" width="13.5703125" style="183" customWidth="1"/>
    <col min="15354" max="15354" width="6.42578125" style="183" bestFit="1" customWidth="1"/>
    <col min="15355" max="15355" width="10.42578125" style="183" customWidth="1"/>
    <col min="15356" max="15356" width="6.42578125" style="183" bestFit="1" customWidth="1"/>
    <col min="15357" max="15357" width="10.42578125" style="183" customWidth="1"/>
    <col min="15358" max="15358" width="6.42578125" style="183" bestFit="1" customWidth="1"/>
    <col min="15359" max="15359" width="10.42578125" style="183" customWidth="1"/>
    <col min="15360" max="15360" width="0" style="183" hidden="1"/>
    <col min="15361" max="15361" width="1.5703125" style="183" customWidth="1"/>
    <col min="15362" max="15362" width="5.140625" style="183" customWidth="1"/>
    <col min="15363" max="15363" width="13.42578125" style="183" customWidth="1"/>
    <col min="15364" max="15364" width="41.5703125" style="183" customWidth="1"/>
    <col min="15365" max="15365" width="12.5703125" style="183" customWidth="1"/>
    <col min="15366" max="15366" width="7.7109375" style="183" customWidth="1"/>
    <col min="15367" max="15367" width="5.28515625" style="183" customWidth="1"/>
    <col min="15368" max="15368" width="10" style="183" customWidth="1"/>
    <col min="15369" max="15369" width="5.28515625" style="183" customWidth="1"/>
    <col min="15370" max="15370" width="10" style="183" customWidth="1"/>
    <col min="15371" max="15371" width="5.28515625" style="183" customWidth="1"/>
    <col min="15372" max="15372" width="10" style="183" customWidth="1"/>
    <col min="15373" max="15373" width="5.5703125" style="183" customWidth="1"/>
    <col min="15374" max="15374" width="10" style="183" customWidth="1"/>
    <col min="15375" max="15375" width="0" style="183" hidden="1" customWidth="1"/>
    <col min="15376" max="15597" width="11.42578125" style="183" customWidth="1"/>
    <col min="15598" max="15598" width="1.5703125" style="183" customWidth="1"/>
    <col min="15599" max="15599" width="5.140625" style="183" customWidth="1"/>
    <col min="15600" max="15600" width="13.42578125" style="183" customWidth="1"/>
    <col min="15601" max="15601" width="41.5703125" style="183" customWidth="1"/>
    <col min="15602" max="15602" width="16.5703125" style="183" customWidth="1"/>
    <col min="15603" max="15603" width="8.42578125" style="183" bestFit="1" customWidth="1"/>
    <col min="15604" max="15604" width="6.42578125" style="183" bestFit="1" customWidth="1"/>
    <col min="15605" max="15605" width="13.28515625" style="183" customWidth="1"/>
    <col min="15606" max="15606" width="6.42578125" style="183" bestFit="1" customWidth="1"/>
    <col min="15607" max="15607" width="13" style="183" customWidth="1"/>
    <col min="15608" max="15608" width="6.42578125" style="183" bestFit="1" customWidth="1"/>
    <col min="15609" max="15609" width="13.5703125" style="183" customWidth="1"/>
    <col min="15610" max="15610" width="6.42578125" style="183" bestFit="1" customWidth="1"/>
    <col min="15611" max="15611" width="10.42578125" style="183" customWidth="1"/>
    <col min="15612" max="15612" width="6.42578125" style="183" bestFit="1" customWidth="1"/>
    <col min="15613" max="15613" width="10.42578125" style="183" customWidth="1"/>
    <col min="15614" max="15614" width="6.42578125" style="183" bestFit="1" customWidth="1"/>
    <col min="15615" max="15615" width="10.42578125" style="183" customWidth="1"/>
    <col min="15616" max="15616" width="0" style="183" hidden="1"/>
    <col min="15617" max="15617" width="1.5703125" style="183" customWidth="1"/>
    <col min="15618" max="15618" width="5.140625" style="183" customWidth="1"/>
    <col min="15619" max="15619" width="13.42578125" style="183" customWidth="1"/>
    <col min="15620" max="15620" width="41.5703125" style="183" customWidth="1"/>
    <col min="15621" max="15621" width="12.5703125" style="183" customWidth="1"/>
    <col min="15622" max="15622" width="7.7109375" style="183" customWidth="1"/>
    <col min="15623" max="15623" width="5.28515625" style="183" customWidth="1"/>
    <col min="15624" max="15624" width="10" style="183" customWidth="1"/>
    <col min="15625" max="15625" width="5.28515625" style="183" customWidth="1"/>
    <col min="15626" max="15626" width="10" style="183" customWidth="1"/>
    <col min="15627" max="15627" width="5.28515625" style="183" customWidth="1"/>
    <col min="15628" max="15628" width="10" style="183" customWidth="1"/>
    <col min="15629" max="15629" width="5.5703125" style="183" customWidth="1"/>
    <col min="15630" max="15630" width="10" style="183" customWidth="1"/>
    <col min="15631" max="15631" width="0" style="183" hidden="1" customWidth="1"/>
    <col min="15632" max="15853" width="11.42578125" style="183" customWidth="1"/>
    <col min="15854" max="15854" width="1.5703125" style="183" customWidth="1"/>
    <col min="15855" max="15855" width="5.140625" style="183" customWidth="1"/>
    <col min="15856" max="15856" width="13.42578125" style="183" customWidth="1"/>
    <col min="15857" max="15857" width="41.5703125" style="183" customWidth="1"/>
    <col min="15858" max="15858" width="16.5703125" style="183" customWidth="1"/>
    <col min="15859" max="15859" width="8.42578125" style="183" bestFit="1" customWidth="1"/>
    <col min="15860" max="15860" width="6.42578125" style="183" bestFit="1" customWidth="1"/>
    <col min="15861" max="15861" width="13.28515625" style="183" customWidth="1"/>
    <col min="15862" max="15862" width="6.42578125" style="183" bestFit="1" customWidth="1"/>
    <col min="15863" max="15863" width="13" style="183" customWidth="1"/>
    <col min="15864" max="15864" width="6.42578125" style="183" bestFit="1" customWidth="1"/>
    <col min="15865" max="15865" width="13.5703125" style="183" customWidth="1"/>
    <col min="15866" max="15866" width="6.42578125" style="183" bestFit="1" customWidth="1"/>
    <col min="15867" max="15867" width="10.42578125" style="183" customWidth="1"/>
    <col min="15868" max="15868" width="6.42578125" style="183" bestFit="1" customWidth="1"/>
    <col min="15869" max="15869" width="10.42578125" style="183" customWidth="1"/>
    <col min="15870" max="15870" width="6.42578125" style="183" bestFit="1" customWidth="1"/>
    <col min="15871" max="15871" width="10.42578125" style="183" customWidth="1"/>
    <col min="15872" max="15872" width="0" style="183" hidden="1"/>
    <col min="15873" max="15873" width="1.5703125" style="183" customWidth="1"/>
    <col min="15874" max="15874" width="5.140625" style="183" customWidth="1"/>
    <col min="15875" max="15875" width="13.42578125" style="183" customWidth="1"/>
    <col min="15876" max="15876" width="41.5703125" style="183" customWidth="1"/>
    <col min="15877" max="15877" width="12.5703125" style="183" customWidth="1"/>
    <col min="15878" max="15878" width="7.7109375" style="183" customWidth="1"/>
    <col min="15879" max="15879" width="5.28515625" style="183" customWidth="1"/>
    <col min="15880" max="15880" width="10" style="183" customWidth="1"/>
    <col min="15881" max="15881" width="5.28515625" style="183" customWidth="1"/>
    <col min="15882" max="15882" width="10" style="183" customWidth="1"/>
    <col min="15883" max="15883" width="5.28515625" style="183" customWidth="1"/>
    <col min="15884" max="15884" width="10" style="183" customWidth="1"/>
    <col min="15885" max="15885" width="5.5703125" style="183" customWidth="1"/>
    <col min="15886" max="15886" width="10" style="183" customWidth="1"/>
    <col min="15887" max="15887" width="0" style="183" hidden="1" customWidth="1"/>
    <col min="15888" max="16109" width="11.42578125" style="183" customWidth="1"/>
    <col min="16110" max="16110" width="1.5703125" style="183" customWidth="1"/>
    <col min="16111" max="16111" width="5.140625" style="183" customWidth="1"/>
    <col min="16112" max="16112" width="13.42578125" style="183" customWidth="1"/>
    <col min="16113" max="16113" width="41.5703125" style="183" customWidth="1"/>
    <col min="16114" max="16114" width="16.5703125" style="183" customWidth="1"/>
    <col min="16115" max="16115" width="8.42578125" style="183" bestFit="1" customWidth="1"/>
    <col min="16116" max="16116" width="6.42578125" style="183" bestFit="1" customWidth="1"/>
    <col min="16117" max="16117" width="13.28515625" style="183" customWidth="1"/>
    <col min="16118" max="16118" width="6.42578125" style="183" bestFit="1" customWidth="1"/>
    <col min="16119" max="16119" width="13" style="183" customWidth="1"/>
    <col min="16120" max="16120" width="6.42578125" style="183" bestFit="1" customWidth="1"/>
    <col min="16121" max="16121" width="13.5703125" style="183" customWidth="1"/>
    <col min="16122" max="16122" width="6.42578125" style="183" bestFit="1" customWidth="1"/>
    <col min="16123" max="16123" width="10.42578125" style="183" customWidth="1"/>
    <col min="16124" max="16124" width="6.42578125" style="183" bestFit="1" customWidth="1"/>
    <col min="16125" max="16125" width="10.42578125" style="183" customWidth="1"/>
    <col min="16126" max="16126" width="6.42578125" style="183" bestFit="1" customWidth="1"/>
    <col min="16127" max="16127" width="10.42578125" style="183" customWidth="1"/>
    <col min="16128" max="16128" width="0" style="183" hidden="1"/>
    <col min="16129" max="16129" width="1.5703125" style="183" customWidth="1"/>
    <col min="16130" max="16130" width="5.140625" style="183" customWidth="1"/>
    <col min="16131" max="16131" width="13.42578125" style="183" customWidth="1"/>
    <col min="16132" max="16132" width="41.5703125" style="183" customWidth="1"/>
    <col min="16133" max="16133" width="12.5703125" style="183" customWidth="1"/>
    <col min="16134" max="16134" width="7.7109375" style="183" customWidth="1"/>
    <col min="16135" max="16135" width="5.28515625" style="183" customWidth="1"/>
    <col min="16136" max="16136" width="10" style="183" customWidth="1"/>
    <col min="16137" max="16137" width="5.28515625" style="183" customWidth="1"/>
    <col min="16138" max="16138" width="10" style="183" customWidth="1"/>
    <col min="16139" max="16139" width="5.28515625" style="183" customWidth="1"/>
    <col min="16140" max="16140" width="10" style="183" customWidth="1"/>
    <col min="16141" max="16141" width="5.5703125" style="183" customWidth="1"/>
    <col min="16142" max="16142" width="10" style="183" customWidth="1"/>
    <col min="16143" max="16143" width="0" style="183" hidden="1" customWidth="1"/>
    <col min="16144" max="16365" width="11.42578125" style="183" customWidth="1"/>
    <col min="16366" max="16366" width="1.5703125" style="183" customWidth="1"/>
    <col min="16367" max="16367" width="5.140625" style="183" customWidth="1"/>
    <col min="16368" max="16368" width="13.42578125" style="183" customWidth="1"/>
    <col min="16369" max="16369" width="41.5703125" style="183" customWidth="1"/>
    <col min="16370" max="16370" width="16.5703125" style="183" customWidth="1"/>
    <col min="16371" max="16371" width="8.42578125" style="183" bestFit="1" customWidth="1"/>
    <col min="16372" max="16372" width="6.42578125" style="183" bestFit="1" customWidth="1"/>
    <col min="16373" max="16373" width="13.28515625" style="183" customWidth="1"/>
    <col min="16374" max="16374" width="6.42578125" style="183" bestFit="1" customWidth="1"/>
    <col min="16375" max="16375" width="13" style="183" customWidth="1"/>
    <col min="16376" max="16376" width="6.42578125" style="183" bestFit="1" customWidth="1"/>
    <col min="16377" max="16377" width="13.5703125" style="183" customWidth="1"/>
    <col min="16378" max="16378" width="6.42578125" style="183" bestFit="1" customWidth="1"/>
    <col min="16379" max="16379" width="10.42578125" style="183" customWidth="1"/>
    <col min="16380" max="16380" width="6.42578125" style="183" bestFit="1" customWidth="1"/>
    <col min="16381" max="16381" width="10.42578125" style="183" customWidth="1"/>
    <col min="16382" max="16382" width="6.42578125" style="183" bestFit="1" customWidth="1"/>
    <col min="16383" max="16383" width="10.42578125" style="183" customWidth="1"/>
    <col min="16384" max="16384" width="0" style="183" hidden="1"/>
  </cols>
  <sheetData>
    <row r="1" spans="1:15" customFormat="1" ht="68.25" customHeight="1" thickBot="1" x14ac:dyDescent="0.3">
      <c r="A1" s="100" t="s">
        <v>133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7"/>
    </row>
    <row r="2" spans="1:15" customFormat="1" ht="16.5" thickBot="1" x14ac:dyDescent="0.3">
      <c r="A2" s="172" t="s">
        <v>339</v>
      </c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4"/>
    </row>
    <row r="3" spans="1:15" customFormat="1" ht="15" customHeight="1" x14ac:dyDescent="0.25">
      <c r="A3" s="247" t="str">
        <f>ORCAMENTO!A6</f>
        <v>OBRA:  Execução de obras de modificação e extensão de rede de distribuição de energia elétrica na Rua do Cruzeiro no Município de Igaratinga</v>
      </c>
      <c r="B3" s="248"/>
      <c r="C3" s="248"/>
      <c r="D3" s="248"/>
      <c r="E3" s="248"/>
      <c r="F3" s="248"/>
      <c r="G3" s="248"/>
      <c r="H3" s="248"/>
      <c r="I3" s="248"/>
      <c r="J3" s="248"/>
      <c r="K3" s="248"/>
      <c r="L3" s="248"/>
      <c r="M3" s="248"/>
      <c r="N3" s="249"/>
    </row>
    <row r="4" spans="1:15" customFormat="1" ht="15.75" customHeight="1" thickBot="1" x14ac:dyDescent="0.3">
      <c r="A4" s="175" t="s">
        <v>350</v>
      </c>
      <c r="B4" s="176"/>
      <c r="C4" s="176"/>
      <c r="D4" s="176"/>
      <c r="E4" s="176"/>
      <c r="F4" s="176"/>
      <c r="G4" s="176"/>
      <c r="H4" s="176"/>
      <c r="I4" s="176"/>
      <c r="J4" s="176"/>
      <c r="K4" s="176"/>
      <c r="L4" s="176" t="s">
        <v>351</v>
      </c>
      <c r="M4" s="176"/>
      <c r="N4" s="177"/>
    </row>
    <row r="5" spans="1:15" ht="12.75" customHeight="1" x14ac:dyDescent="0.2">
      <c r="A5" s="178" t="s">
        <v>109</v>
      </c>
      <c r="B5" s="179"/>
      <c r="C5" s="179" t="s">
        <v>340</v>
      </c>
      <c r="D5" s="179"/>
      <c r="E5" s="180" t="s">
        <v>341</v>
      </c>
      <c r="F5" s="179" t="s">
        <v>342</v>
      </c>
      <c r="G5" s="181" t="s">
        <v>343</v>
      </c>
      <c r="H5" s="181"/>
      <c r="I5" s="181"/>
      <c r="J5" s="181"/>
      <c r="K5" s="181"/>
      <c r="L5" s="181"/>
      <c r="M5" s="181"/>
      <c r="N5" s="182"/>
    </row>
    <row r="6" spans="1:15" ht="12.75" customHeight="1" x14ac:dyDescent="0.2">
      <c r="A6" s="184"/>
      <c r="B6" s="185"/>
      <c r="C6" s="185"/>
      <c r="D6" s="185"/>
      <c r="E6" s="186"/>
      <c r="F6" s="185"/>
      <c r="G6" s="187" t="s">
        <v>344</v>
      </c>
      <c r="H6" s="187"/>
      <c r="I6" s="187" t="s">
        <v>345</v>
      </c>
      <c r="J6" s="187"/>
      <c r="K6" s="187" t="s">
        <v>346</v>
      </c>
      <c r="L6" s="187"/>
      <c r="M6" s="187" t="s">
        <v>347</v>
      </c>
      <c r="N6" s="188"/>
    </row>
    <row r="7" spans="1:15" ht="13.5" thickBot="1" x14ac:dyDescent="0.25">
      <c r="A7" s="189"/>
      <c r="B7" s="190"/>
      <c r="C7" s="190"/>
      <c r="D7" s="190"/>
      <c r="E7" s="191"/>
      <c r="F7" s="192" t="s">
        <v>199</v>
      </c>
      <c r="G7" s="193" t="s">
        <v>199</v>
      </c>
      <c r="H7" s="192" t="s">
        <v>348</v>
      </c>
      <c r="I7" s="193" t="s">
        <v>199</v>
      </c>
      <c r="J7" s="192" t="s">
        <v>348</v>
      </c>
      <c r="K7" s="193" t="s">
        <v>199</v>
      </c>
      <c r="L7" s="192" t="s">
        <v>348</v>
      </c>
      <c r="M7" s="193" t="s">
        <v>199</v>
      </c>
      <c r="N7" s="194" t="s">
        <v>348</v>
      </c>
    </row>
    <row r="8" spans="1:15" s="199" customFormat="1" ht="30" customHeight="1" x14ac:dyDescent="0.2">
      <c r="A8" s="195">
        <v>1</v>
      </c>
      <c r="B8" s="196"/>
      <c r="C8" s="239" t="str">
        <f>'[2]orcamento-liminação pública'!C10</f>
        <v>INSTALAÇÕES INICIAIS DA OBRA</v>
      </c>
      <c r="D8" s="239"/>
      <c r="E8" s="197">
        <f>ORCAMENTO!H13</f>
        <v>0</v>
      </c>
      <c r="F8" s="198" t="e">
        <f>ROUND(E8/E$10*100,2)</f>
        <v>#DIV/0!</v>
      </c>
      <c r="G8" s="233">
        <v>100</v>
      </c>
      <c r="H8" s="234">
        <f>G8*E8/100</f>
        <v>0</v>
      </c>
      <c r="I8" s="233">
        <v>0</v>
      </c>
      <c r="J8" s="234">
        <f>I8*$E8/100</f>
        <v>0</v>
      </c>
      <c r="K8" s="233">
        <v>0</v>
      </c>
      <c r="L8" s="234">
        <f>K8*$E8/100</f>
        <v>0</v>
      </c>
      <c r="M8" s="233">
        <v>0</v>
      </c>
      <c r="N8" s="235">
        <f>M8*$E8/100</f>
        <v>0</v>
      </c>
      <c r="O8" s="199">
        <f>SUM(M8,K8,I8,G8)</f>
        <v>100</v>
      </c>
    </row>
    <row r="9" spans="1:15" s="199" customFormat="1" ht="47.25" customHeight="1" x14ac:dyDescent="0.2">
      <c r="A9" s="200">
        <v>2</v>
      </c>
      <c r="B9" s="201"/>
      <c r="C9" s="240" t="str">
        <f>ORCAMENTO!C14</f>
        <v>OBRAS DE MODIFICAÇÃO E EXTENSÃO DE REDE DE DISTRIBUIÇÃO DE ENERGIA ELÉTRICA</v>
      </c>
      <c r="D9" s="240"/>
      <c r="E9" s="202">
        <f>ORCAMENTO!H149</f>
        <v>0</v>
      </c>
      <c r="F9" s="203" t="e">
        <f>ROUND(E9/E$10*100,2)</f>
        <v>#DIV/0!</v>
      </c>
      <c r="G9" s="236">
        <v>25</v>
      </c>
      <c r="H9" s="237">
        <f>G9*E9/100</f>
        <v>0</v>
      </c>
      <c r="I9" s="236">
        <v>25</v>
      </c>
      <c r="J9" s="237">
        <f t="shared" ref="J9" si="0">I9*$E9/100</f>
        <v>0</v>
      </c>
      <c r="K9" s="236">
        <v>25</v>
      </c>
      <c r="L9" s="237">
        <f t="shared" ref="L9" si="1">K9*$E9/100</f>
        <v>0</v>
      </c>
      <c r="M9" s="236">
        <v>25</v>
      </c>
      <c r="N9" s="238">
        <f t="shared" ref="N9" si="2">M9*$E9/100</f>
        <v>0</v>
      </c>
      <c r="O9" s="199">
        <f t="shared" ref="O9" si="3">SUM(M9,K9,I9,G9)</f>
        <v>100</v>
      </c>
    </row>
    <row r="10" spans="1:15" s="199" customFormat="1" x14ac:dyDescent="0.2">
      <c r="A10" s="204" t="s">
        <v>114</v>
      </c>
      <c r="B10" s="205"/>
      <c r="C10" s="205"/>
      <c r="D10" s="206"/>
      <c r="E10" s="207">
        <f>SUM(E8:E9)</f>
        <v>0</v>
      </c>
      <c r="F10" s="208" t="e">
        <f>SUM(F8:F9)</f>
        <v>#DIV/0!</v>
      </c>
      <c r="G10" s="209" t="e">
        <f>ROUND(H10/$E10*100,2)</f>
        <v>#DIV/0!</v>
      </c>
      <c r="H10" s="210">
        <f>SUM(H8:H9)</f>
        <v>0</v>
      </c>
      <c r="I10" s="209" t="e">
        <f>J10/$E10*100</f>
        <v>#DIV/0!</v>
      </c>
      <c r="J10" s="210">
        <f>SUM(J8:J9)</f>
        <v>0</v>
      </c>
      <c r="K10" s="209" t="e">
        <f>L10/$E10*100</f>
        <v>#DIV/0!</v>
      </c>
      <c r="L10" s="210">
        <f>SUM(L8:L9)</f>
        <v>0</v>
      </c>
      <c r="M10" s="209" t="e">
        <f>N10/$E10*100</f>
        <v>#DIV/0!</v>
      </c>
      <c r="N10" s="211">
        <f>SUM(N8:N9)</f>
        <v>0</v>
      </c>
    </row>
    <row r="11" spans="1:15" s="199" customFormat="1" ht="13.5" thickBot="1" x14ac:dyDescent="0.25">
      <c r="A11" s="212" t="s">
        <v>349</v>
      </c>
      <c r="B11" s="213"/>
      <c r="C11" s="213"/>
      <c r="D11" s="214"/>
      <c r="E11" s="215"/>
      <c r="F11" s="216"/>
      <c r="G11" s="217" t="e">
        <f>G10</f>
        <v>#DIV/0!</v>
      </c>
      <c r="H11" s="218">
        <f>H10</f>
        <v>0</v>
      </c>
      <c r="I11" s="217" t="e">
        <f>G10+I10</f>
        <v>#DIV/0!</v>
      </c>
      <c r="J11" s="218">
        <f>H11+J10</f>
        <v>0</v>
      </c>
      <c r="K11" s="217" t="e">
        <f>I11+K10</f>
        <v>#DIV/0!</v>
      </c>
      <c r="L11" s="218">
        <f>J11+L10</f>
        <v>0</v>
      </c>
      <c r="M11" s="219" t="e">
        <f>K11+M10</f>
        <v>#DIV/0!</v>
      </c>
      <c r="N11" s="220">
        <f>L11+N10</f>
        <v>0</v>
      </c>
    </row>
    <row r="12" spans="1:15" s="199" customFormat="1" x14ac:dyDescent="0.2">
      <c r="A12" s="241"/>
      <c r="B12" s="241"/>
      <c r="C12" s="241"/>
      <c r="D12" s="241"/>
      <c r="E12" s="242"/>
      <c r="F12" s="243"/>
      <c r="G12" s="244"/>
      <c r="H12" s="245"/>
      <c r="I12" s="244"/>
      <c r="J12" s="245"/>
      <c r="K12" s="244"/>
      <c r="L12" s="245"/>
      <c r="M12" s="246"/>
      <c r="N12" s="245"/>
    </row>
    <row r="13" spans="1:15" s="221" customFormat="1" ht="37.5" customHeight="1" x14ac:dyDescent="0.2">
      <c r="F13" s="222"/>
      <c r="G13" s="222"/>
      <c r="H13" s="222"/>
      <c r="I13" s="222"/>
      <c r="J13" s="222"/>
      <c r="K13" s="222"/>
      <c r="L13" s="222"/>
      <c r="M13" s="223"/>
      <c r="N13" s="224"/>
    </row>
    <row r="14" spans="1:15" s="221" customFormat="1" ht="14.25" x14ac:dyDescent="0.2">
      <c r="B14" s="225"/>
      <c r="C14" s="225"/>
      <c r="D14" s="225"/>
      <c r="F14" s="222" t="s">
        <v>352</v>
      </c>
      <c r="G14" s="222"/>
      <c r="H14" s="222"/>
      <c r="I14" s="222"/>
      <c r="J14" s="222"/>
      <c r="K14" s="222"/>
      <c r="L14" s="222"/>
      <c r="M14" s="223"/>
      <c r="N14" s="226"/>
    </row>
    <row r="15" spans="1:15" s="221" customFormat="1" ht="14.25" x14ac:dyDescent="0.2">
      <c r="B15" s="227"/>
      <c r="C15" s="228"/>
      <c r="D15" s="227"/>
      <c r="F15" s="229" t="s">
        <v>156</v>
      </c>
      <c r="G15" s="229"/>
      <c r="H15" s="229"/>
      <c r="I15" s="229"/>
      <c r="J15" s="229"/>
      <c r="K15" s="229"/>
      <c r="L15" s="229"/>
      <c r="M15" s="223"/>
      <c r="N15" s="227"/>
    </row>
    <row r="16" spans="1:15" s="221" customFormat="1" ht="11.25" x14ac:dyDescent="0.2">
      <c r="F16" s="230"/>
      <c r="G16" s="230"/>
      <c r="H16" s="230"/>
      <c r="I16" s="230"/>
      <c r="J16" s="230"/>
      <c r="K16" s="230"/>
      <c r="L16" s="230"/>
      <c r="M16" s="223"/>
      <c r="N16" s="227"/>
    </row>
  </sheetData>
  <mergeCells count="27">
    <mergeCell ref="F15:L15"/>
    <mergeCell ref="F16:L16"/>
    <mergeCell ref="A4:K4"/>
    <mergeCell ref="L4:N4"/>
    <mergeCell ref="A10:D10"/>
    <mergeCell ref="E10:E11"/>
    <mergeCell ref="F10:F11"/>
    <mergeCell ref="A11:D11"/>
    <mergeCell ref="F13:L13"/>
    <mergeCell ref="B14:D14"/>
    <mergeCell ref="F14:L14"/>
    <mergeCell ref="I6:J6"/>
    <mergeCell ref="K6:L6"/>
    <mergeCell ref="M6:N6"/>
    <mergeCell ref="A8:B8"/>
    <mergeCell ref="C8:D8"/>
    <mergeCell ref="A9:B9"/>
    <mergeCell ref="C9:D9"/>
    <mergeCell ref="A1:N1"/>
    <mergeCell ref="A2:N2"/>
    <mergeCell ref="A3:N3"/>
    <mergeCell ref="A5:B7"/>
    <mergeCell ref="C5:D7"/>
    <mergeCell ref="E5:E7"/>
    <mergeCell ref="F5:F6"/>
    <mergeCell ref="G5:N5"/>
    <mergeCell ref="G6:H6"/>
  </mergeCells>
  <conditionalFormatting sqref="I8:I9 G8:G9 K8:K9 M8:M9">
    <cfRule type="cellIs" dxfId="0" priority="1" stopIfTrue="1" operator="notEqual">
      <formula>0</formula>
    </cfRule>
  </conditionalFormatting>
  <printOptions horizontalCentered="1"/>
  <pageMargins left="0.19685039370078741" right="0.19685039370078741" top="0.78740157480314965" bottom="0.78740157480314965" header="0" footer="0"/>
  <pageSetup paperSize="9" orientation="landscape" horizontalDpi="0" verticalDpi="0" r:id="rId1"/>
  <headerFooter>
    <oddHeader>&amp;C&amp;"Arial,Negrito"&amp;14ANEXO IV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workbookViewId="0">
      <selection activeCell="F19" sqref="F19"/>
    </sheetView>
  </sheetViews>
  <sheetFormatPr defaultRowHeight="15" x14ac:dyDescent="0.25"/>
  <cols>
    <col min="1" max="4" width="22.7109375" customWidth="1"/>
  </cols>
  <sheetData>
    <row r="1" spans="1:4" s="27" customFormat="1" ht="36.75" thickBot="1" x14ac:dyDescent="0.6">
      <c r="A1" s="109" t="s">
        <v>132</v>
      </c>
      <c r="B1" s="110"/>
      <c r="C1" s="110"/>
      <c r="D1" s="111"/>
    </row>
    <row r="2" spans="1:4" s="28" customFormat="1" ht="27" thickBot="1" x14ac:dyDescent="0.45">
      <c r="A2" s="42" t="s">
        <v>110</v>
      </c>
      <c r="B2" s="42" t="s">
        <v>130</v>
      </c>
      <c r="C2" s="43" t="s">
        <v>131</v>
      </c>
      <c r="D2" s="42" t="s">
        <v>114</v>
      </c>
    </row>
    <row r="3" spans="1:4" s="27" customFormat="1" ht="21" x14ac:dyDescent="0.35">
      <c r="A3" s="39" t="s">
        <v>117</v>
      </c>
      <c r="B3" s="40">
        <f>'ITEM 01'!E50</f>
        <v>26889.942000000003</v>
      </c>
      <c r="C3" s="41">
        <f>'ITEM 01'!E51</f>
        <v>13552.36</v>
      </c>
      <c r="D3" s="40">
        <f>B3+C3</f>
        <v>40442.302000000003</v>
      </c>
    </row>
    <row r="4" spans="1:4" s="27" customFormat="1" ht="21" x14ac:dyDescent="0.35">
      <c r="A4" s="29" t="s">
        <v>118</v>
      </c>
      <c r="B4" s="30" t="e">
        <f>#REF!</f>
        <v>#REF!</v>
      </c>
      <c r="C4" s="31" t="e">
        <f>#REF!</f>
        <v>#REF!</v>
      </c>
      <c r="D4" s="30" t="e">
        <f t="shared" ref="D4:D15" si="0">B4+C4</f>
        <v>#REF!</v>
      </c>
    </row>
    <row r="5" spans="1:4" s="27" customFormat="1" ht="21" x14ac:dyDescent="0.35">
      <c r="A5" s="29" t="s">
        <v>119</v>
      </c>
      <c r="B5" s="30" t="e">
        <f>#REF!</f>
        <v>#REF!</v>
      </c>
      <c r="C5" s="31" t="e">
        <f>#REF!</f>
        <v>#REF!</v>
      </c>
      <c r="D5" s="30" t="e">
        <f t="shared" si="0"/>
        <v>#REF!</v>
      </c>
    </row>
    <row r="6" spans="1:4" s="27" customFormat="1" ht="21" x14ac:dyDescent="0.35">
      <c r="A6" s="29" t="s">
        <v>120</v>
      </c>
      <c r="B6" s="30" t="e">
        <f>#REF!</f>
        <v>#REF!</v>
      </c>
      <c r="C6" s="31" t="e">
        <f>#REF!</f>
        <v>#REF!</v>
      </c>
      <c r="D6" s="30" t="e">
        <f t="shared" si="0"/>
        <v>#REF!</v>
      </c>
    </row>
    <row r="7" spans="1:4" s="27" customFormat="1" ht="21" x14ac:dyDescent="0.35">
      <c r="A7" s="29" t="s">
        <v>121</v>
      </c>
      <c r="B7" s="30" t="e">
        <f>#REF!</f>
        <v>#REF!</v>
      </c>
      <c r="C7" s="31" t="e">
        <f>#REF!</f>
        <v>#REF!</v>
      </c>
      <c r="D7" s="30" t="e">
        <f t="shared" si="0"/>
        <v>#REF!</v>
      </c>
    </row>
    <row r="8" spans="1:4" s="27" customFormat="1" ht="21" x14ac:dyDescent="0.35">
      <c r="A8" s="29" t="s">
        <v>122</v>
      </c>
      <c r="B8" s="30" t="e">
        <f>#REF!</f>
        <v>#REF!</v>
      </c>
      <c r="C8" s="31" t="e">
        <f>#REF!</f>
        <v>#REF!</v>
      </c>
      <c r="D8" s="30" t="e">
        <f t="shared" si="0"/>
        <v>#REF!</v>
      </c>
    </row>
    <row r="9" spans="1:4" s="27" customFormat="1" ht="21" x14ac:dyDescent="0.35">
      <c r="A9" s="29" t="s">
        <v>123</v>
      </c>
      <c r="B9" s="30" t="e">
        <f>#REF!</f>
        <v>#REF!</v>
      </c>
      <c r="C9" s="31" t="e">
        <f>#REF!</f>
        <v>#REF!</v>
      </c>
      <c r="D9" s="30" t="e">
        <f t="shared" si="0"/>
        <v>#REF!</v>
      </c>
    </row>
    <row r="10" spans="1:4" s="27" customFormat="1" ht="21" x14ac:dyDescent="0.35">
      <c r="A10" s="29" t="s">
        <v>124</v>
      </c>
      <c r="B10" s="30" t="e">
        <f>#REF!</f>
        <v>#REF!</v>
      </c>
      <c r="C10" s="31" t="e">
        <f>#REF!</f>
        <v>#REF!</v>
      </c>
      <c r="D10" s="30" t="e">
        <f t="shared" si="0"/>
        <v>#REF!</v>
      </c>
    </row>
    <row r="11" spans="1:4" s="27" customFormat="1" ht="21" x14ac:dyDescent="0.35">
      <c r="A11" s="29" t="s">
        <v>125</v>
      </c>
      <c r="B11" s="30" t="e">
        <f>#REF!</f>
        <v>#REF!</v>
      </c>
      <c r="C11" s="31" t="e">
        <f>#REF!</f>
        <v>#REF!</v>
      </c>
      <c r="D11" s="30" t="e">
        <f t="shared" si="0"/>
        <v>#REF!</v>
      </c>
    </row>
    <row r="12" spans="1:4" s="27" customFormat="1" ht="21" x14ac:dyDescent="0.35">
      <c r="A12" s="29" t="s">
        <v>126</v>
      </c>
      <c r="B12" s="30" t="e">
        <f>#REF!</f>
        <v>#REF!</v>
      </c>
      <c r="C12" s="31" t="e">
        <f>#REF!</f>
        <v>#REF!</v>
      </c>
      <c r="D12" s="30" t="e">
        <f t="shared" si="0"/>
        <v>#REF!</v>
      </c>
    </row>
    <row r="13" spans="1:4" s="27" customFormat="1" ht="21" x14ac:dyDescent="0.35">
      <c r="A13" s="29" t="s">
        <v>127</v>
      </c>
      <c r="B13" s="30" t="e">
        <f>#REF!</f>
        <v>#REF!</v>
      </c>
      <c r="C13" s="31" t="e">
        <f>#REF!</f>
        <v>#REF!</v>
      </c>
      <c r="D13" s="30" t="e">
        <f t="shared" si="0"/>
        <v>#REF!</v>
      </c>
    </row>
    <row r="14" spans="1:4" s="27" customFormat="1" ht="21" x14ac:dyDescent="0.35">
      <c r="A14" s="29" t="s">
        <v>128</v>
      </c>
      <c r="B14" s="30" t="e">
        <f>#REF!</f>
        <v>#REF!</v>
      </c>
      <c r="C14" s="31" t="e">
        <f>#REF!</f>
        <v>#REF!</v>
      </c>
      <c r="D14" s="30" t="e">
        <f t="shared" si="0"/>
        <v>#REF!</v>
      </c>
    </row>
    <row r="15" spans="1:4" s="27" customFormat="1" ht="21.75" thickBot="1" x14ac:dyDescent="0.4">
      <c r="A15" s="32" t="s">
        <v>129</v>
      </c>
      <c r="B15" s="33" t="e">
        <f>#REF!</f>
        <v>#REF!</v>
      </c>
      <c r="C15" s="34" t="e">
        <f>#REF!</f>
        <v>#REF!</v>
      </c>
      <c r="D15" s="30" t="e">
        <f t="shared" si="0"/>
        <v>#REF!</v>
      </c>
    </row>
    <row r="16" spans="1:4" s="38" customFormat="1" ht="24" thickBot="1" x14ac:dyDescent="0.4">
      <c r="A16" s="35" t="s">
        <v>114</v>
      </c>
      <c r="B16" s="36" t="e">
        <f>SUM(B3:B15)</f>
        <v>#REF!</v>
      </c>
      <c r="C16" s="37" t="e">
        <f t="shared" ref="C16:D16" si="1">SUM(C3:C15)</f>
        <v>#REF!</v>
      </c>
      <c r="D16" s="36" t="e">
        <f t="shared" si="1"/>
        <v>#REF!</v>
      </c>
    </row>
    <row r="17" s="27" customFormat="1" ht="21" x14ac:dyDescent="0.35"/>
  </sheetData>
  <mergeCells count="1">
    <mergeCell ref="A1:D1"/>
  </mergeCells>
  <pageMargins left="0.51181102362204722" right="0.51181102362204722" top="0.78740157480314965" bottom="0.78740157480314965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54"/>
  <sheetViews>
    <sheetView workbookViewId="0">
      <selection activeCell="B25" sqref="B25"/>
    </sheetView>
  </sheetViews>
  <sheetFormatPr defaultRowHeight="15" x14ac:dyDescent="0.25"/>
  <cols>
    <col min="1" max="1" width="5.85546875" style="15" bestFit="1" customWidth="1"/>
    <col min="2" max="2" width="44.85546875" bestFit="1" customWidth="1"/>
    <col min="3" max="3" width="6" style="15" customWidth="1"/>
    <col min="4" max="4" width="9.28515625" style="16" customWidth="1"/>
    <col min="5" max="5" width="10.7109375" style="1" hidden="1" customWidth="1"/>
    <col min="6" max="6" width="11.7109375" style="1" hidden="1" customWidth="1"/>
    <col min="7" max="7" width="11.85546875" style="76" hidden="1" customWidth="1"/>
    <col min="8" max="8" width="17.140625" hidden="1" customWidth="1"/>
    <col min="9" max="9" width="12.28515625" hidden="1" customWidth="1"/>
    <col min="10" max="10" width="15.85546875" customWidth="1"/>
    <col min="11" max="11" width="14.28515625" customWidth="1"/>
  </cols>
  <sheetData>
    <row r="1" spans="1:11" s="3" customFormat="1" ht="29.25" thickBot="1" x14ac:dyDescent="0.5">
      <c r="A1" s="118" t="s">
        <v>116</v>
      </c>
      <c r="B1" s="119"/>
      <c r="C1" s="119"/>
      <c r="D1" s="119"/>
      <c r="E1" s="119"/>
      <c r="F1" s="120"/>
      <c r="G1" s="74"/>
    </row>
    <row r="2" spans="1:11" s="10" customFormat="1" ht="15.75" x14ac:dyDescent="0.25">
      <c r="A2" s="121" t="s">
        <v>109</v>
      </c>
      <c r="B2" s="123" t="s">
        <v>110</v>
      </c>
      <c r="C2" s="121" t="s">
        <v>111</v>
      </c>
      <c r="D2" s="125" t="s">
        <v>112</v>
      </c>
      <c r="E2" s="127" t="s">
        <v>115</v>
      </c>
      <c r="F2" s="128"/>
      <c r="G2" s="75"/>
      <c r="H2" s="112" t="s">
        <v>200</v>
      </c>
    </row>
    <row r="3" spans="1:11" s="10" customFormat="1" ht="16.5" thickBot="1" x14ac:dyDescent="0.3">
      <c r="A3" s="122"/>
      <c r="B3" s="124"/>
      <c r="C3" s="122"/>
      <c r="D3" s="126"/>
      <c r="E3" s="11" t="s">
        <v>113</v>
      </c>
      <c r="F3" s="12" t="s">
        <v>114</v>
      </c>
      <c r="G3" s="75" t="s">
        <v>199</v>
      </c>
      <c r="H3" s="112"/>
      <c r="J3" s="10" t="s">
        <v>201</v>
      </c>
      <c r="K3" s="10" t="s">
        <v>202</v>
      </c>
    </row>
    <row r="4" spans="1:11" x14ac:dyDescent="0.25">
      <c r="A4" s="13">
        <v>1</v>
      </c>
      <c r="B4" s="9" t="s">
        <v>2</v>
      </c>
      <c r="C4" s="13" t="s">
        <v>1</v>
      </c>
      <c r="D4" s="19">
        <v>24</v>
      </c>
      <c r="E4" s="7">
        <v>11.5</v>
      </c>
      <c r="F4" s="5">
        <f t="shared" ref="F4:F30" si="0">E4*D4</f>
        <v>276</v>
      </c>
      <c r="G4" s="76">
        <f>ROUND(F4/E$50,4)</f>
        <v>1.03E-2</v>
      </c>
      <c r="H4">
        <f>ROUND(G4*E$51,2)</f>
        <v>139.59</v>
      </c>
      <c r="I4">
        <f>ROUND(H4/D4,2)</f>
        <v>5.82</v>
      </c>
      <c r="J4" s="1">
        <f>ROUND(I4+E4,2)</f>
        <v>17.32</v>
      </c>
      <c r="K4" s="56">
        <f>ROUND(J4*D4,2)</f>
        <v>415.68</v>
      </c>
    </row>
    <row r="5" spans="1:11" x14ac:dyDescent="0.25">
      <c r="A5" s="13">
        <v>2</v>
      </c>
      <c r="B5" s="9" t="s">
        <v>3</v>
      </c>
      <c r="C5" s="13" t="s">
        <v>1</v>
      </c>
      <c r="D5" s="19">
        <v>2</v>
      </c>
      <c r="E5" s="7">
        <v>9.1999999999999993</v>
      </c>
      <c r="F5" s="5">
        <f t="shared" si="0"/>
        <v>18.399999999999999</v>
      </c>
      <c r="G5" s="76">
        <f t="shared" ref="G5:G49" si="1">ROUND(F5/E$50,4)</f>
        <v>6.9999999999999999E-4</v>
      </c>
      <c r="H5">
        <f t="shared" ref="H5:H49" si="2">ROUND(G5*E$51,2)</f>
        <v>9.49</v>
      </c>
      <c r="I5">
        <f t="shared" ref="I5:I49" si="3">ROUND(H5/D5,2)</f>
        <v>4.75</v>
      </c>
      <c r="J5" s="1">
        <f t="shared" ref="J5:J49" si="4">ROUND(I5+E5,2)</f>
        <v>13.95</v>
      </c>
      <c r="K5" s="56">
        <f t="shared" ref="K5:K49" si="5">ROUND(J5*D5,2)</f>
        <v>27.9</v>
      </c>
    </row>
    <row r="6" spans="1:11" x14ac:dyDescent="0.25">
      <c r="A6" s="13">
        <v>3</v>
      </c>
      <c r="B6" s="9" t="s">
        <v>4</v>
      </c>
      <c r="C6" s="13" t="s">
        <v>1</v>
      </c>
      <c r="D6" s="19">
        <v>12</v>
      </c>
      <c r="E6" s="7">
        <v>6.85</v>
      </c>
      <c r="F6" s="5">
        <f t="shared" si="0"/>
        <v>82.199999999999989</v>
      </c>
      <c r="G6" s="76">
        <f t="shared" si="1"/>
        <v>3.0999999999999999E-3</v>
      </c>
      <c r="H6">
        <f t="shared" si="2"/>
        <v>42.01</v>
      </c>
      <c r="I6">
        <f t="shared" si="3"/>
        <v>3.5</v>
      </c>
      <c r="J6" s="1">
        <f t="shared" si="4"/>
        <v>10.35</v>
      </c>
      <c r="K6" s="56">
        <f t="shared" si="5"/>
        <v>124.2</v>
      </c>
    </row>
    <row r="7" spans="1:11" x14ac:dyDescent="0.25">
      <c r="A7" s="13">
        <v>4</v>
      </c>
      <c r="B7" s="9" t="s">
        <v>6</v>
      </c>
      <c r="C7" s="13" t="s">
        <v>1</v>
      </c>
      <c r="D7" s="19">
        <v>2</v>
      </c>
      <c r="E7" s="7">
        <v>5.5</v>
      </c>
      <c r="F7" s="5">
        <f t="shared" si="0"/>
        <v>11</v>
      </c>
      <c r="G7" s="76">
        <f t="shared" si="1"/>
        <v>4.0000000000000002E-4</v>
      </c>
      <c r="H7">
        <f t="shared" si="2"/>
        <v>5.42</v>
      </c>
      <c r="I7">
        <f t="shared" si="3"/>
        <v>2.71</v>
      </c>
      <c r="J7" s="1">
        <f t="shared" si="4"/>
        <v>8.2100000000000009</v>
      </c>
      <c r="K7" s="56">
        <f t="shared" si="5"/>
        <v>16.420000000000002</v>
      </c>
    </row>
    <row r="8" spans="1:11" x14ac:dyDescent="0.25">
      <c r="A8" s="13">
        <v>5</v>
      </c>
      <c r="B8" s="9" t="s">
        <v>7</v>
      </c>
      <c r="C8" s="13" t="s">
        <v>1</v>
      </c>
      <c r="D8" s="19">
        <v>4</v>
      </c>
      <c r="E8" s="7">
        <v>11.25</v>
      </c>
      <c r="F8" s="5">
        <f t="shared" si="0"/>
        <v>45</v>
      </c>
      <c r="G8" s="76">
        <f t="shared" si="1"/>
        <v>1.6999999999999999E-3</v>
      </c>
      <c r="H8">
        <f t="shared" si="2"/>
        <v>23.04</v>
      </c>
      <c r="I8">
        <f t="shared" si="3"/>
        <v>5.76</v>
      </c>
      <c r="J8" s="1">
        <f t="shared" si="4"/>
        <v>17.010000000000002</v>
      </c>
      <c r="K8" s="56">
        <f t="shared" si="5"/>
        <v>68.040000000000006</v>
      </c>
    </row>
    <row r="9" spans="1:11" x14ac:dyDescent="0.25">
      <c r="A9" s="13">
        <v>6</v>
      </c>
      <c r="B9" s="9" t="s">
        <v>10</v>
      </c>
      <c r="C9" s="13" t="s">
        <v>11</v>
      </c>
      <c r="D9" s="19">
        <v>0.88</v>
      </c>
      <c r="E9" s="7">
        <v>61.7</v>
      </c>
      <c r="F9" s="5">
        <f t="shared" si="0"/>
        <v>54.295999999999999</v>
      </c>
      <c r="G9" s="76">
        <f t="shared" si="1"/>
        <v>2E-3</v>
      </c>
      <c r="H9">
        <f t="shared" si="2"/>
        <v>27.1</v>
      </c>
      <c r="I9">
        <f t="shared" si="3"/>
        <v>30.8</v>
      </c>
      <c r="J9" s="1">
        <f t="shared" si="4"/>
        <v>92.5</v>
      </c>
      <c r="K9" s="56">
        <f t="shared" si="5"/>
        <v>81.400000000000006</v>
      </c>
    </row>
    <row r="10" spans="1:11" x14ac:dyDescent="0.25">
      <c r="A10" s="13">
        <v>7</v>
      </c>
      <c r="B10" s="9" t="s">
        <v>12</v>
      </c>
      <c r="C10" s="13" t="s">
        <v>1</v>
      </c>
      <c r="D10" s="19">
        <v>6</v>
      </c>
      <c r="E10" s="7">
        <v>10.15</v>
      </c>
      <c r="F10" s="5">
        <f t="shared" si="0"/>
        <v>60.900000000000006</v>
      </c>
      <c r="G10" s="76">
        <f t="shared" si="1"/>
        <v>2.3E-3</v>
      </c>
      <c r="H10">
        <f t="shared" si="2"/>
        <v>31.17</v>
      </c>
      <c r="I10">
        <f t="shared" si="3"/>
        <v>5.2</v>
      </c>
      <c r="J10" s="1">
        <f t="shared" si="4"/>
        <v>15.35</v>
      </c>
      <c r="K10" s="56">
        <f t="shared" si="5"/>
        <v>92.1</v>
      </c>
    </row>
    <row r="11" spans="1:11" x14ac:dyDescent="0.25">
      <c r="A11" s="13">
        <v>8</v>
      </c>
      <c r="B11" s="9" t="s">
        <v>13</v>
      </c>
      <c r="C11" s="13" t="s">
        <v>1</v>
      </c>
      <c r="D11" s="19">
        <v>46</v>
      </c>
      <c r="E11" s="7">
        <v>0.65</v>
      </c>
      <c r="F11" s="5">
        <f t="shared" si="0"/>
        <v>29.900000000000002</v>
      </c>
      <c r="G11" s="76">
        <f t="shared" si="1"/>
        <v>1.1000000000000001E-3</v>
      </c>
      <c r="H11">
        <f t="shared" si="2"/>
        <v>14.91</v>
      </c>
      <c r="I11">
        <f t="shared" si="3"/>
        <v>0.32</v>
      </c>
      <c r="J11" s="1">
        <f t="shared" si="4"/>
        <v>0.97</v>
      </c>
      <c r="K11" s="56">
        <f t="shared" si="5"/>
        <v>44.62</v>
      </c>
    </row>
    <row r="12" spans="1:11" x14ac:dyDescent="0.25">
      <c r="A12" s="13">
        <v>9</v>
      </c>
      <c r="B12" s="9" t="s">
        <v>14</v>
      </c>
      <c r="C12" s="13" t="s">
        <v>1</v>
      </c>
      <c r="D12" s="19">
        <v>45</v>
      </c>
      <c r="E12" s="7">
        <v>0.68</v>
      </c>
      <c r="F12" s="5">
        <f t="shared" si="0"/>
        <v>30.6</v>
      </c>
      <c r="G12" s="76">
        <f t="shared" si="1"/>
        <v>1.1000000000000001E-3</v>
      </c>
      <c r="H12">
        <f t="shared" si="2"/>
        <v>14.91</v>
      </c>
      <c r="I12">
        <f t="shared" si="3"/>
        <v>0.33</v>
      </c>
      <c r="J12" s="1">
        <f t="shared" si="4"/>
        <v>1.01</v>
      </c>
      <c r="K12" s="56">
        <f t="shared" si="5"/>
        <v>45.45</v>
      </c>
    </row>
    <row r="13" spans="1:11" x14ac:dyDescent="0.25">
      <c r="A13" s="13">
        <v>10</v>
      </c>
      <c r="B13" s="9" t="s">
        <v>16</v>
      </c>
      <c r="C13" s="13" t="s">
        <v>1</v>
      </c>
      <c r="D13" s="19">
        <v>8</v>
      </c>
      <c r="E13" s="7">
        <v>182.74</v>
      </c>
      <c r="F13" s="5">
        <f t="shared" si="0"/>
        <v>1461.92</v>
      </c>
      <c r="G13" s="76">
        <f t="shared" si="1"/>
        <v>5.4399999999999997E-2</v>
      </c>
      <c r="H13">
        <f t="shared" si="2"/>
        <v>737.25</v>
      </c>
      <c r="I13">
        <f t="shared" si="3"/>
        <v>92.16</v>
      </c>
      <c r="J13" s="1">
        <f t="shared" si="4"/>
        <v>274.89999999999998</v>
      </c>
      <c r="K13" s="56">
        <f t="shared" si="5"/>
        <v>2199.1999999999998</v>
      </c>
    </row>
    <row r="14" spans="1:11" x14ac:dyDescent="0.25">
      <c r="A14" s="13">
        <v>11</v>
      </c>
      <c r="B14" s="9" t="s">
        <v>20</v>
      </c>
      <c r="C14" s="13" t="s">
        <v>1</v>
      </c>
      <c r="D14" s="19">
        <v>8</v>
      </c>
      <c r="E14" s="7">
        <v>47.91</v>
      </c>
      <c r="F14" s="5">
        <f t="shared" si="0"/>
        <v>383.28</v>
      </c>
      <c r="G14" s="76">
        <f t="shared" si="1"/>
        <v>1.43E-2</v>
      </c>
      <c r="H14">
        <f t="shared" si="2"/>
        <v>193.8</v>
      </c>
      <c r="I14">
        <f t="shared" si="3"/>
        <v>24.23</v>
      </c>
      <c r="J14" s="1">
        <f t="shared" si="4"/>
        <v>72.14</v>
      </c>
      <c r="K14" s="56">
        <f t="shared" si="5"/>
        <v>577.12</v>
      </c>
    </row>
    <row r="15" spans="1:11" x14ac:dyDescent="0.25">
      <c r="A15" s="13">
        <v>12</v>
      </c>
      <c r="B15" s="9" t="s">
        <v>22</v>
      </c>
      <c r="C15" s="13" t="s">
        <v>11</v>
      </c>
      <c r="D15" s="19">
        <v>1</v>
      </c>
      <c r="E15" s="7">
        <v>63.14</v>
      </c>
      <c r="F15" s="5">
        <f t="shared" si="0"/>
        <v>63.14</v>
      </c>
      <c r="G15" s="76">
        <f t="shared" si="1"/>
        <v>2.3E-3</v>
      </c>
      <c r="H15">
        <f t="shared" si="2"/>
        <v>31.17</v>
      </c>
      <c r="I15">
        <f t="shared" si="3"/>
        <v>31.17</v>
      </c>
      <c r="J15" s="1">
        <f t="shared" si="4"/>
        <v>94.31</v>
      </c>
      <c r="K15" s="56">
        <f t="shared" si="5"/>
        <v>94.31</v>
      </c>
    </row>
    <row r="16" spans="1:11" x14ac:dyDescent="0.25">
      <c r="A16" s="13">
        <v>13</v>
      </c>
      <c r="B16" s="9" t="s">
        <v>23</v>
      </c>
      <c r="C16" s="13" t="s">
        <v>9</v>
      </c>
      <c r="D16" s="19">
        <v>12</v>
      </c>
      <c r="E16" s="7">
        <v>14.85</v>
      </c>
      <c r="F16" s="5">
        <f t="shared" si="0"/>
        <v>178.2</v>
      </c>
      <c r="G16" s="76">
        <f t="shared" si="1"/>
        <v>6.6E-3</v>
      </c>
      <c r="H16">
        <f t="shared" si="2"/>
        <v>89.45</v>
      </c>
      <c r="I16">
        <f t="shared" si="3"/>
        <v>7.45</v>
      </c>
      <c r="J16" s="1">
        <f t="shared" si="4"/>
        <v>22.3</v>
      </c>
      <c r="K16" s="56">
        <f t="shared" si="5"/>
        <v>267.60000000000002</v>
      </c>
    </row>
    <row r="17" spans="1:11" x14ac:dyDescent="0.25">
      <c r="A17" s="13">
        <v>14</v>
      </c>
      <c r="B17" s="9" t="s">
        <v>30</v>
      </c>
      <c r="C17" s="13" t="s">
        <v>9</v>
      </c>
      <c r="D17" s="19">
        <v>11.36</v>
      </c>
      <c r="E17" s="7">
        <v>24.1</v>
      </c>
      <c r="F17" s="5">
        <f t="shared" si="0"/>
        <v>273.77600000000001</v>
      </c>
      <c r="G17" s="76">
        <f t="shared" si="1"/>
        <v>1.0200000000000001E-2</v>
      </c>
      <c r="H17">
        <f t="shared" si="2"/>
        <v>138.22999999999999</v>
      </c>
      <c r="I17">
        <f t="shared" si="3"/>
        <v>12.17</v>
      </c>
      <c r="J17" s="1">
        <f t="shared" si="4"/>
        <v>36.270000000000003</v>
      </c>
      <c r="K17" s="56">
        <f t="shared" si="5"/>
        <v>412.03</v>
      </c>
    </row>
    <row r="18" spans="1:11" x14ac:dyDescent="0.25">
      <c r="A18" s="13">
        <v>15</v>
      </c>
      <c r="B18" s="9" t="s">
        <v>32</v>
      </c>
      <c r="C18" s="13" t="s">
        <v>26</v>
      </c>
      <c r="D18" s="19">
        <v>102</v>
      </c>
      <c r="E18" s="7">
        <v>1.89</v>
      </c>
      <c r="F18" s="5">
        <f t="shared" si="0"/>
        <v>192.78</v>
      </c>
      <c r="G18" s="76">
        <f t="shared" si="1"/>
        <v>7.1999999999999998E-3</v>
      </c>
      <c r="H18">
        <f t="shared" si="2"/>
        <v>97.58</v>
      </c>
      <c r="I18">
        <f t="shared" si="3"/>
        <v>0.96</v>
      </c>
      <c r="J18" s="1">
        <f t="shared" si="4"/>
        <v>2.85</v>
      </c>
      <c r="K18" s="56">
        <f t="shared" si="5"/>
        <v>290.7</v>
      </c>
    </row>
    <row r="19" spans="1:11" x14ac:dyDescent="0.25">
      <c r="A19" s="13">
        <v>16</v>
      </c>
      <c r="B19" s="9" t="s">
        <v>33</v>
      </c>
      <c r="C19" s="13" t="s">
        <v>26</v>
      </c>
      <c r="D19" s="19">
        <v>415</v>
      </c>
      <c r="E19" s="7">
        <v>25.07</v>
      </c>
      <c r="F19" s="5">
        <f t="shared" si="0"/>
        <v>10404.049999999999</v>
      </c>
      <c r="G19" s="76">
        <f t="shared" si="1"/>
        <v>0.38690000000000002</v>
      </c>
      <c r="H19">
        <f t="shared" si="2"/>
        <v>5243.41</v>
      </c>
      <c r="I19">
        <f t="shared" si="3"/>
        <v>12.63</v>
      </c>
      <c r="J19" s="1">
        <f t="shared" si="4"/>
        <v>37.700000000000003</v>
      </c>
      <c r="K19" s="56">
        <f t="shared" si="5"/>
        <v>15645.5</v>
      </c>
    </row>
    <row r="20" spans="1:11" x14ac:dyDescent="0.25">
      <c r="A20" s="13">
        <v>17</v>
      </c>
      <c r="B20" s="9" t="s">
        <v>37</v>
      </c>
      <c r="C20" s="13" t="s">
        <v>38</v>
      </c>
      <c r="D20" s="19">
        <v>3.3</v>
      </c>
      <c r="E20" s="7">
        <v>24.5</v>
      </c>
      <c r="F20" s="5">
        <f t="shared" si="0"/>
        <v>80.849999999999994</v>
      </c>
      <c r="G20" s="76">
        <f t="shared" si="1"/>
        <v>3.0000000000000001E-3</v>
      </c>
      <c r="H20">
        <f t="shared" si="2"/>
        <v>40.659999999999997</v>
      </c>
      <c r="I20">
        <f t="shared" si="3"/>
        <v>12.32</v>
      </c>
      <c r="J20" s="1">
        <f t="shared" si="4"/>
        <v>36.82</v>
      </c>
      <c r="K20" s="56">
        <f t="shared" si="5"/>
        <v>121.51</v>
      </c>
    </row>
    <row r="21" spans="1:11" x14ac:dyDescent="0.25">
      <c r="A21" s="13">
        <v>18</v>
      </c>
      <c r="B21" s="9" t="s">
        <v>39</v>
      </c>
      <c r="C21" s="13" t="s">
        <v>1</v>
      </c>
      <c r="D21" s="19">
        <v>1</v>
      </c>
      <c r="E21" s="7">
        <v>17.04</v>
      </c>
      <c r="F21" s="5">
        <f t="shared" si="0"/>
        <v>17.04</v>
      </c>
      <c r="G21" s="76">
        <f t="shared" si="1"/>
        <v>5.9999999999999995E-4</v>
      </c>
      <c r="H21">
        <f t="shared" si="2"/>
        <v>8.1300000000000008</v>
      </c>
      <c r="I21">
        <f t="shared" si="3"/>
        <v>8.1300000000000008</v>
      </c>
      <c r="J21" s="1">
        <f t="shared" si="4"/>
        <v>25.17</v>
      </c>
      <c r="K21" s="56">
        <f t="shared" si="5"/>
        <v>25.17</v>
      </c>
    </row>
    <row r="22" spans="1:11" x14ac:dyDescent="0.25">
      <c r="A22" s="13">
        <v>19</v>
      </c>
      <c r="B22" s="9" t="s">
        <v>40</v>
      </c>
      <c r="C22" s="13" t="s">
        <v>1</v>
      </c>
      <c r="D22" s="19">
        <v>1</v>
      </c>
      <c r="E22" s="7">
        <v>18.100000000000001</v>
      </c>
      <c r="F22" s="5">
        <f t="shared" si="0"/>
        <v>18.100000000000001</v>
      </c>
      <c r="G22" s="76">
        <f t="shared" si="1"/>
        <v>6.9999999999999999E-4</v>
      </c>
      <c r="H22">
        <f t="shared" si="2"/>
        <v>9.49</v>
      </c>
      <c r="I22">
        <f t="shared" si="3"/>
        <v>9.49</v>
      </c>
      <c r="J22" s="1">
        <f t="shared" si="4"/>
        <v>27.59</v>
      </c>
      <c r="K22" s="56">
        <f t="shared" si="5"/>
        <v>27.59</v>
      </c>
    </row>
    <row r="23" spans="1:11" x14ac:dyDescent="0.25">
      <c r="A23" s="13">
        <v>20</v>
      </c>
      <c r="B23" s="9" t="s">
        <v>41</v>
      </c>
      <c r="C23" s="13" t="s">
        <v>1</v>
      </c>
      <c r="D23" s="19">
        <v>2</v>
      </c>
      <c r="E23" s="7">
        <v>19.2</v>
      </c>
      <c r="F23" s="5">
        <f t="shared" si="0"/>
        <v>38.4</v>
      </c>
      <c r="G23" s="76">
        <f t="shared" si="1"/>
        <v>1.4E-3</v>
      </c>
      <c r="H23">
        <f t="shared" si="2"/>
        <v>18.97</v>
      </c>
      <c r="I23">
        <f t="shared" si="3"/>
        <v>9.49</v>
      </c>
      <c r="J23" s="1">
        <f t="shared" si="4"/>
        <v>28.69</v>
      </c>
      <c r="K23" s="56">
        <f t="shared" si="5"/>
        <v>57.38</v>
      </c>
    </row>
    <row r="24" spans="1:11" x14ac:dyDescent="0.25">
      <c r="A24" s="13">
        <v>21</v>
      </c>
      <c r="B24" s="9" t="s">
        <v>42</v>
      </c>
      <c r="C24" s="13" t="s">
        <v>1</v>
      </c>
      <c r="D24" s="19">
        <v>4</v>
      </c>
      <c r="E24" s="7">
        <v>20.05</v>
      </c>
      <c r="F24" s="5">
        <f t="shared" si="0"/>
        <v>80.2</v>
      </c>
      <c r="G24" s="76">
        <f t="shared" si="1"/>
        <v>3.0000000000000001E-3</v>
      </c>
      <c r="H24">
        <f t="shared" si="2"/>
        <v>40.659999999999997</v>
      </c>
      <c r="I24">
        <f t="shared" si="3"/>
        <v>10.17</v>
      </c>
      <c r="J24" s="1">
        <f t="shared" si="4"/>
        <v>30.22</v>
      </c>
      <c r="K24" s="56">
        <f t="shared" si="5"/>
        <v>120.88</v>
      </c>
    </row>
    <row r="25" spans="1:11" x14ac:dyDescent="0.25">
      <c r="A25" s="13">
        <v>22</v>
      </c>
      <c r="B25" s="9" t="s">
        <v>43</v>
      </c>
      <c r="C25" s="13" t="s">
        <v>1</v>
      </c>
      <c r="D25" s="19">
        <v>3</v>
      </c>
      <c r="E25" s="7">
        <v>21.2</v>
      </c>
      <c r="F25" s="5">
        <f t="shared" si="0"/>
        <v>63.599999999999994</v>
      </c>
      <c r="G25" s="76">
        <f t="shared" si="1"/>
        <v>2.3999999999999998E-3</v>
      </c>
      <c r="H25">
        <f t="shared" si="2"/>
        <v>32.53</v>
      </c>
      <c r="I25">
        <f t="shared" si="3"/>
        <v>10.84</v>
      </c>
      <c r="J25" s="1">
        <f t="shared" si="4"/>
        <v>32.04</v>
      </c>
      <c r="K25" s="56">
        <f t="shared" si="5"/>
        <v>96.12</v>
      </c>
    </row>
    <row r="26" spans="1:11" x14ac:dyDescent="0.25">
      <c r="A26" s="13">
        <v>23</v>
      </c>
      <c r="B26" s="8" t="s">
        <v>44</v>
      </c>
      <c r="C26" s="14" t="s">
        <v>1</v>
      </c>
      <c r="D26" s="17">
        <v>5</v>
      </c>
      <c r="E26" s="6">
        <v>22.15</v>
      </c>
      <c r="F26" s="4">
        <f t="shared" si="0"/>
        <v>110.75</v>
      </c>
      <c r="G26" s="76">
        <f t="shared" si="1"/>
        <v>4.1000000000000003E-3</v>
      </c>
      <c r="H26">
        <f t="shared" si="2"/>
        <v>55.56</v>
      </c>
      <c r="I26">
        <f t="shared" si="3"/>
        <v>11.11</v>
      </c>
      <c r="J26" s="1">
        <f t="shared" si="4"/>
        <v>33.26</v>
      </c>
      <c r="K26" s="56">
        <f t="shared" si="5"/>
        <v>166.3</v>
      </c>
    </row>
    <row r="27" spans="1:11" x14ac:dyDescent="0.25">
      <c r="A27" s="13">
        <v>24</v>
      </c>
      <c r="B27" s="9" t="s">
        <v>45</v>
      </c>
      <c r="C27" s="13" t="s">
        <v>1</v>
      </c>
      <c r="D27" s="19">
        <v>4</v>
      </c>
      <c r="E27" s="7">
        <v>23.4</v>
      </c>
      <c r="F27" s="5">
        <f t="shared" si="0"/>
        <v>93.6</v>
      </c>
      <c r="G27" s="76">
        <f t="shared" si="1"/>
        <v>3.5000000000000001E-3</v>
      </c>
      <c r="H27">
        <f t="shared" si="2"/>
        <v>47.43</v>
      </c>
      <c r="I27">
        <f t="shared" si="3"/>
        <v>11.86</v>
      </c>
      <c r="J27" s="1">
        <f t="shared" si="4"/>
        <v>35.26</v>
      </c>
      <c r="K27" s="56">
        <f t="shared" si="5"/>
        <v>141.04</v>
      </c>
    </row>
    <row r="28" spans="1:11" x14ac:dyDescent="0.25">
      <c r="A28" s="13">
        <v>25</v>
      </c>
      <c r="B28" s="9" t="s">
        <v>47</v>
      </c>
      <c r="C28" s="13" t="s">
        <v>1</v>
      </c>
      <c r="D28" s="19">
        <v>6</v>
      </c>
      <c r="E28" s="7">
        <v>26.8</v>
      </c>
      <c r="F28" s="5">
        <f t="shared" si="0"/>
        <v>160.80000000000001</v>
      </c>
      <c r="G28" s="76">
        <f t="shared" si="1"/>
        <v>6.0000000000000001E-3</v>
      </c>
      <c r="H28">
        <f t="shared" si="2"/>
        <v>81.31</v>
      </c>
      <c r="I28">
        <f t="shared" si="3"/>
        <v>13.55</v>
      </c>
      <c r="J28" s="1">
        <f t="shared" si="4"/>
        <v>40.35</v>
      </c>
      <c r="K28" s="56">
        <f t="shared" si="5"/>
        <v>242.1</v>
      </c>
    </row>
    <row r="29" spans="1:11" x14ac:dyDescent="0.25">
      <c r="A29" s="13">
        <v>26</v>
      </c>
      <c r="B29" s="9" t="s">
        <v>53</v>
      </c>
      <c r="C29" s="13" t="s">
        <v>1</v>
      </c>
      <c r="D29" s="19">
        <v>42</v>
      </c>
      <c r="E29" s="7">
        <v>1.2</v>
      </c>
      <c r="F29" s="5">
        <f t="shared" si="0"/>
        <v>50.4</v>
      </c>
      <c r="G29" s="76">
        <f t="shared" si="1"/>
        <v>1.9E-3</v>
      </c>
      <c r="H29">
        <f t="shared" si="2"/>
        <v>25.75</v>
      </c>
      <c r="I29">
        <f t="shared" si="3"/>
        <v>0.61</v>
      </c>
      <c r="J29" s="1">
        <f t="shared" si="4"/>
        <v>1.81</v>
      </c>
      <c r="K29" s="56">
        <f t="shared" si="5"/>
        <v>76.02</v>
      </c>
    </row>
    <row r="30" spans="1:11" x14ac:dyDescent="0.25">
      <c r="A30" s="13">
        <v>27</v>
      </c>
      <c r="B30" s="9" t="s">
        <v>56</v>
      </c>
      <c r="C30" s="13" t="s">
        <v>1</v>
      </c>
      <c r="D30" s="19">
        <v>18</v>
      </c>
      <c r="E30" s="7">
        <v>5.6</v>
      </c>
      <c r="F30" s="5">
        <f t="shared" si="0"/>
        <v>100.8</v>
      </c>
      <c r="G30" s="76">
        <f t="shared" si="1"/>
        <v>3.7000000000000002E-3</v>
      </c>
      <c r="H30">
        <f t="shared" si="2"/>
        <v>50.14</v>
      </c>
      <c r="I30">
        <f t="shared" si="3"/>
        <v>2.79</v>
      </c>
      <c r="J30" s="1">
        <f t="shared" si="4"/>
        <v>8.39</v>
      </c>
      <c r="K30" s="56">
        <f t="shared" si="5"/>
        <v>151.02000000000001</v>
      </c>
    </row>
    <row r="31" spans="1:11" x14ac:dyDescent="0.25">
      <c r="A31" s="13">
        <v>28</v>
      </c>
      <c r="B31" s="9" t="s">
        <v>59</v>
      </c>
      <c r="C31" s="13" t="s">
        <v>1</v>
      </c>
      <c r="D31" s="19">
        <v>20</v>
      </c>
      <c r="E31" s="7">
        <v>2.54</v>
      </c>
      <c r="F31" s="5">
        <f t="shared" ref="F31:F49" si="6">E31*D31</f>
        <v>50.8</v>
      </c>
      <c r="G31" s="76">
        <f t="shared" si="1"/>
        <v>1.9E-3</v>
      </c>
      <c r="H31">
        <f t="shared" si="2"/>
        <v>25.75</v>
      </c>
      <c r="I31">
        <f t="shared" si="3"/>
        <v>1.29</v>
      </c>
      <c r="J31" s="1">
        <f t="shared" si="4"/>
        <v>3.83</v>
      </c>
      <c r="K31" s="56">
        <f t="shared" si="5"/>
        <v>76.599999999999994</v>
      </c>
    </row>
    <row r="32" spans="1:11" x14ac:dyDescent="0.25">
      <c r="A32" s="13">
        <v>29</v>
      </c>
      <c r="B32" s="9" t="s">
        <v>60</v>
      </c>
      <c r="C32" s="13" t="s">
        <v>1</v>
      </c>
      <c r="D32" s="19">
        <v>6</v>
      </c>
      <c r="E32" s="7">
        <v>3.85</v>
      </c>
      <c r="F32" s="5">
        <f t="shared" si="6"/>
        <v>23.1</v>
      </c>
      <c r="G32" s="76">
        <f t="shared" si="1"/>
        <v>8.9999999999999998E-4</v>
      </c>
      <c r="H32">
        <f t="shared" si="2"/>
        <v>12.2</v>
      </c>
      <c r="I32">
        <f t="shared" si="3"/>
        <v>2.0299999999999998</v>
      </c>
      <c r="J32" s="1">
        <f t="shared" si="4"/>
        <v>5.88</v>
      </c>
      <c r="K32" s="56">
        <f t="shared" si="5"/>
        <v>35.28</v>
      </c>
    </row>
    <row r="33" spans="1:11" x14ac:dyDescent="0.25">
      <c r="A33" s="13">
        <v>30</v>
      </c>
      <c r="B33" s="9" t="s">
        <v>62</v>
      </c>
      <c r="C33" s="13" t="s">
        <v>1</v>
      </c>
      <c r="D33" s="19">
        <v>18</v>
      </c>
      <c r="E33" s="7">
        <v>15.12</v>
      </c>
      <c r="F33" s="5">
        <f t="shared" si="6"/>
        <v>272.15999999999997</v>
      </c>
      <c r="G33" s="76">
        <f t="shared" si="1"/>
        <v>1.01E-2</v>
      </c>
      <c r="H33">
        <f t="shared" si="2"/>
        <v>136.88</v>
      </c>
      <c r="I33">
        <f t="shared" si="3"/>
        <v>7.6</v>
      </c>
      <c r="J33" s="1">
        <f t="shared" si="4"/>
        <v>22.72</v>
      </c>
      <c r="K33" s="56">
        <f t="shared" si="5"/>
        <v>408.96</v>
      </c>
    </row>
    <row r="34" spans="1:11" x14ac:dyDescent="0.25">
      <c r="A34" s="13">
        <v>31</v>
      </c>
      <c r="B34" s="9" t="s">
        <v>63</v>
      </c>
      <c r="C34" s="13" t="s">
        <v>1</v>
      </c>
      <c r="D34" s="19">
        <v>3</v>
      </c>
      <c r="E34" s="7">
        <v>32.4</v>
      </c>
      <c r="F34" s="5">
        <f t="shared" si="6"/>
        <v>97.199999999999989</v>
      </c>
      <c r="G34" s="76">
        <f t="shared" si="1"/>
        <v>3.5999999999999999E-3</v>
      </c>
      <c r="H34">
        <f t="shared" si="2"/>
        <v>48.79</v>
      </c>
      <c r="I34">
        <f t="shared" si="3"/>
        <v>16.260000000000002</v>
      </c>
      <c r="J34" s="1">
        <f t="shared" si="4"/>
        <v>48.66</v>
      </c>
      <c r="K34" s="56">
        <f t="shared" si="5"/>
        <v>145.97999999999999</v>
      </c>
    </row>
    <row r="35" spans="1:11" x14ac:dyDescent="0.25">
      <c r="A35" s="13">
        <v>32</v>
      </c>
      <c r="B35" s="9" t="s">
        <v>67</v>
      </c>
      <c r="C35" s="13" t="s">
        <v>1</v>
      </c>
      <c r="D35" s="19">
        <v>2</v>
      </c>
      <c r="E35" s="7">
        <v>2.4</v>
      </c>
      <c r="F35" s="5">
        <f t="shared" si="6"/>
        <v>4.8</v>
      </c>
      <c r="G35" s="76">
        <f t="shared" si="1"/>
        <v>2.0000000000000001E-4</v>
      </c>
      <c r="H35">
        <f t="shared" si="2"/>
        <v>2.71</v>
      </c>
      <c r="I35">
        <f t="shared" si="3"/>
        <v>1.36</v>
      </c>
      <c r="J35" s="1">
        <f t="shared" si="4"/>
        <v>3.76</v>
      </c>
      <c r="K35" s="56">
        <f t="shared" si="5"/>
        <v>7.52</v>
      </c>
    </row>
    <row r="36" spans="1:11" x14ac:dyDescent="0.25">
      <c r="A36" s="13">
        <v>33</v>
      </c>
      <c r="B36" s="9" t="s">
        <v>76</v>
      </c>
      <c r="C36" s="13" t="s">
        <v>1</v>
      </c>
      <c r="D36" s="19">
        <v>10</v>
      </c>
      <c r="E36" s="7">
        <v>1.05</v>
      </c>
      <c r="F36" s="5">
        <f t="shared" si="6"/>
        <v>10.5</v>
      </c>
      <c r="G36" s="76">
        <f t="shared" si="1"/>
        <v>4.0000000000000002E-4</v>
      </c>
      <c r="H36">
        <f t="shared" si="2"/>
        <v>5.42</v>
      </c>
      <c r="I36">
        <f t="shared" si="3"/>
        <v>0.54</v>
      </c>
      <c r="J36" s="1">
        <f t="shared" si="4"/>
        <v>1.59</v>
      </c>
      <c r="K36" s="56">
        <f t="shared" si="5"/>
        <v>15.9</v>
      </c>
    </row>
    <row r="37" spans="1:11" x14ac:dyDescent="0.25">
      <c r="A37" s="13">
        <v>34</v>
      </c>
      <c r="B37" s="9" t="s">
        <v>77</v>
      </c>
      <c r="C37" s="13" t="s">
        <v>1</v>
      </c>
      <c r="D37" s="19">
        <v>10</v>
      </c>
      <c r="E37" s="7">
        <v>1.05</v>
      </c>
      <c r="F37" s="5">
        <f t="shared" si="6"/>
        <v>10.5</v>
      </c>
      <c r="G37" s="76">
        <f t="shared" si="1"/>
        <v>4.0000000000000002E-4</v>
      </c>
      <c r="H37">
        <f t="shared" si="2"/>
        <v>5.42</v>
      </c>
      <c r="I37">
        <f t="shared" si="3"/>
        <v>0.54</v>
      </c>
      <c r="J37" s="1">
        <f t="shared" si="4"/>
        <v>1.59</v>
      </c>
      <c r="K37" s="56">
        <f t="shared" si="5"/>
        <v>15.9</v>
      </c>
    </row>
    <row r="38" spans="1:11" x14ac:dyDescent="0.25">
      <c r="A38" s="13">
        <v>35</v>
      </c>
      <c r="B38" s="9" t="s">
        <v>80</v>
      </c>
      <c r="C38" s="13" t="s">
        <v>1</v>
      </c>
      <c r="D38" s="19">
        <v>3</v>
      </c>
      <c r="E38" s="7">
        <v>6.1</v>
      </c>
      <c r="F38" s="5">
        <f t="shared" si="6"/>
        <v>18.299999999999997</v>
      </c>
      <c r="G38" s="76">
        <f t="shared" si="1"/>
        <v>6.9999999999999999E-4</v>
      </c>
      <c r="H38">
        <f t="shared" si="2"/>
        <v>9.49</v>
      </c>
      <c r="I38">
        <f t="shared" si="3"/>
        <v>3.16</v>
      </c>
      <c r="J38" s="1">
        <f t="shared" si="4"/>
        <v>9.26</v>
      </c>
      <c r="K38" s="56">
        <f t="shared" si="5"/>
        <v>27.78</v>
      </c>
    </row>
    <row r="39" spans="1:11" x14ac:dyDescent="0.25">
      <c r="A39" s="13">
        <v>36</v>
      </c>
      <c r="B39" s="9" t="s">
        <v>81</v>
      </c>
      <c r="C39" s="13" t="s">
        <v>1</v>
      </c>
      <c r="D39" s="19">
        <v>8</v>
      </c>
      <c r="E39" s="7">
        <v>27.89</v>
      </c>
      <c r="F39" s="5">
        <f t="shared" si="6"/>
        <v>223.12</v>
      </c>
      <c r="G39" s="76">
        <f t="shared" si="1"/>
        <v>8.3000000000000001E-3</v>
      </c>
      <c r="H39">
        <f t="shared" si="2"/>
        <v>112.48</v>
      </c>
      <c r="I39">
        <f t="shared" si="3"/>
        <v>14.06</v>
      </c>
      <c r="J39" s="1">
        <f t="shared" si="4"/>
        <v>41.95</v>
      </c>
      <c r="K39" s="56">
        <f t="shared" si="5"/>
        <v>335.6</v>
      </c>
    </row>
    <row r="40" spans="1:11" x14ac:dyDescent="0.25">
      <c r="A40" s="13">
        <v>37</v>
      </c>
      <c r="B40" s="9" t="s">
        <v>82</v>
      </c>
      <c r="C40" s="13" t="s">
        <v>1</v>
      </c>
      <c r="D40" s="19">
        <v>8</v>
      </c>
      <c r="E40" s="7">
        <v>401.15</v>
      </c>
      <c r="F40" s="5">
        <f t="shared" si="6"/>
        <v>3209.2</v>
      </c>
      <c r="G40" s="76">
        <f t="shared" si="1"/>
        <v>0.1193</v>
      </c>
      <c r="H40">
        <f t="shared" si="2"/>
        <v>1616.8</v>
      </c>
      <c r="I40">
        <f t="shared" si="3"/>
        <v>202.1</v>
      </c>
      <c r="J40" s="1">
        <f t="shared" si="4"/>
        <v>603.25</v>
      </c>
      <c r="K40" s="56">
        <f t="shared" si="5"/>
        <v>4826</v>
      </c>
    </row>
    <row r="41" spans="1:11" x14ac:dyDescent="0.25">
      <c r="A41" s="13">
        <v>38</v>
      </c>
      <c r="B41" s="9" t="s">
        <v>85</v>
      </c>
      <c r="C41" s="13" t="s">
        <v>1</v>
      </c>
      <c r="D41" s="19">
        <v>21</v>
      </c>
      <c r="E41" s="7">
        <v>16.8</v>
      </c>
      <c r="F41" s="5">
        <f t="shared" si="6"/>
        <v>352.8</v>
      </c>
      <c r="G41" s="76">
        <f t="shared" si="1"/>
        <v>1.3100000000000001E-2</v>
      </c>
      <c r="H41">
        <f t="shared" si="2"/>
        <v>177.54</v>
      </c>
      <c r="I41">
        <f t="shared" si="3"/>
        <v>8.4499999999999993</v>
      </c>
      <c r="J41" s="1">
        <f t="shared" si="4"/>
        <v>25.25</v>
      </c>
      <c r="K41" s="56">
        <f t="shared" si="5"/>
        <v>530.25</v>
      </c>
    </row>
    <row r="42" spans="1:11" x14ac:dyDescent="0.25">
      <c r="A42" s="13">
        <v>39</v>
      </c>
      <c r="B42" s="9" t="s">
        <v>89</v>
      </c>
      <c r="C42" s="13" t="s">
        <v>1</v>
      </c>
      <c r="D42" s="19">
        <v>10</v>
      </c>
      <c r="E42" s="7">
        <v>3.15</v>
      </c>
      <c r="F42" s="5">
        <f t="shared" si="6"/>
        <v>31.5</v>
      </c>
      <c r="G42" s="76">
        <f t="shared" si="1"/>
        <v>1.1999999999999999E-3</v>
      </c>
      <c r="H42">
        <f t="shared" si="2"/>
        <v>16.260000000000002</v>
      </c>
      <c r="I42">
        <f t="shared" si="3"/>
        <v>1.63</v>
      </c>
      <c r="J42" s="1">
        <f t="shared" si="4"/>
        <v>4.78</v>
      </c>
      <c r="K42" s="56">
        <f t="shared" si="5"/>
        <v>47.8</v>
      </c>
    </row>
    <row r="43" spans="1:11" x14ac:dyDescent="0.25">
      <c r="A43" s="13">
        <v>40</v>
      </c>
      <c r="B43" s="9" t="s">
        <v>90</v>
      </c>
      <c r="C43" s="13" t="s">
        <v>1</v>
      </c>
      <c r="D43" s="19">
        <v>20</v>
      </c>
      <c r="E43" s="7">
        <v>4.05</v>
      </c>
      <c r="F43" s="5">
        <f t="shared" si="6"/>
        <v>81</v>
      </c>
      <c r="G43" s="76">
        <f t="shared" si="1"/>
        <v>3.0000000000000001E-3</v>
      </c>
      <c r="H43">
        <f t="shared" si="2"/>
        <v>40.659999999999997</v>
      </c>
      <c r="I43">
        <f t="shared" si="3"/>
        <v>2.0299999999999998</v>
      </c>
      <c r="J43" s="1">
        <f t="shared" si="4"/>
        <v>6.08</v>
      </c>
      <c r="K43" s="56">
        <f t="shared" si="5"/>
        <v>121.6</v>
      </c>
    </row>
    <row r="44" spans="1:11" s="25" customFormat="1" x14ac:dyDescent="0.25">
      <c r="A44" s="13">
        <v>41</v>
      </c>
      <c r="B44" s="22" t="s">
        <v>93</v>
      </c>
      <c r="C44" s="21" t="s">
        <v>1</v>
      </c>
      <c r="D44" s="23">
        <v>11</v>
      </c>
      <c r="E44" s="24">
        <v>6.75</v>
      </c>
      <c r="F44" s="26">
        <f t="shared" si="6"/>
        <v>74.25</v>
      </c>
      <c r="G44" s="76">
        <f t="shared" si="1"/>
        <v>2.8E-3</v>
      </c>
      <c r="H44">
        <f t="shared" si="2"/>
        <v>37.950000000000003</v>
      </c>
      <c r="I44">
        <f t="shared" si="3"/>
        <v>3.45</v>
      </c>
      <c r="J44" s="1">
        <f t="shared" si="4"/>
        <v>10.199999999999999</v>
      </c>
      <c r="K44" s="56">
        <f t="shared" si="5"/>
        <v>112.2</v>
      </c>
    </row>
    <row r="45" spans="1:11" x14ac:dyDescent="0.25">
      <c r="A45" s="13">
        <v>42</v>
      </c>
      <c r="B45" s="9" t="s">
        <v>94</v>
      </c>
      <c r="C45" s="13" t="s">
        <v>1</v>
      </c>
      <c r="D45" s="19">
        <v>46</v>
      </c>
      <c r="E45" s="7">
        <v>7.98</v>
      </c>
      <c r="F45" s="5">
        <f t="shared" si="6"/>
        <v>367.08000000000004</v>
      </c>
      <c r="G45" s="76">
        <f t="shared" si="1"/>
        <v>1.37E-2</v>
      </c>
      <c r="H45">
        <f t="shared" si="2"/>
        <v>185.67</v>
      </c>
      <c r="I45">
        <f t="shared" si="3"/>
        <v>4.04</v>
      </c>
      <c r="J45" s="1">
        <f t="shared" si="4"/>
        <v>12.02</v>
      </c>
      <c r="K45" s="56">
        <f t="shared" si="5"/>
        <v>552.91999999999996</v>
      </c>
    </row>
    <row r="46" spans="1:11" x14ac:dyDescent="0.25">
      <c r="A46" s="13">
        <v>43</v>
      </c>
      <c r="B46" s="9" t="s">
        <v>98</v>
      </c>
      <c r="C46" s="13" t="s">
        <v>1</v>
      </c>
      <c r="D46" s="19">
        <v>1</v>
      </c>
      <c r="E46" s="7">
        <v>1654.75</v>
      </c>
      <c r="F46" s="5">
        <f t="shared" si="6"/>
        <v>1654.75</v>
      </c>
      <c r="G46" s="76">
        <f t="shared" si="1"/>
        <v>6.1499999999999999E-2</v>
      </c>
      <c r="H46">
        <f t="shared" si="2"/>
        <v>833.47</v>
      </c>
      <c r="I46">
        <f t="shared" si="3"/>
        <v>833.47</v>
      </c>
      <c r="J46" s="1">
        <f t="shared" si="4"/>
        <v>2488.2199999999998</v>
      </c>
      <c r="K46" s="56">
        <f t="shared" si="5"/>
        <v>2488.2199999999998</v>
      </c>
    </row>
    <row r="47" spans="1:11" x14ac:dyDescent="0.25">
      <c r="A47" s="13">
        <v>44</v>
      </c>
      <c r="B47" s="9" t="s">
        <v>99</v>
      </c>
      <c r="C47" s="13" t="s">
        <v>1</v>
      </c>
      <c r="D47" s="19">
        <v>7</v>
      </c>
      <c r="E47" s="7">
        <v>825.5</v>
      </c>
      <c r="F47" s="5">
        <f t="shared" si="6"/>
        <v>5778.5</v>
      </c>
      <c r="G47" s="76">
        <f t="shared" si="1"/>
        <v>0.21490000000000001</v>
      </c>
      <c r="H47">
        <f t="shared" si="2"/>
        <v>2912.4</v>
      </c>
      <c r="I47">
        <f t="shared" si="3"/>
        <v>416.06</v>
      </c>
      <c r="J47" s="1">
        <f t="shared" si="4"/>
        <v>1241.56</v>
      </c>
      <c r="K47" s="56">
        <f t="shared" si="5"/>
        <v>8690.92</v>
      </c>
    </row>
    <row r="48" spans="1:11" x14ac:dyDescent="0.25">
      <c r="A48" s="13">
        <v>45</v>
      </c>
      <c r="B48" s="9" t="s">
        <v>101</v>
      </c>
      <c r="C48" s="13" t="s">
        <v>1</v>
      </c>
      <c r="D48" s="19">
        <v>8</v>
      </c>
      <c r="E48" s="7">
        <v>29.5</v>
      </c>
      <c r="F48" s="5">
        <f t="shared" si="6"/>
        <v>236</v>
      </c>
      <c r="G48" s="76">
        <f t="shared" si="1"/>
        <v>8.8000000000000005E-3</v>
      </c>
      <c r="H48">
        <f t="shared" si="2"/>
        <v>119.26</v>
      </c>
      <c r="I48">
        <f t="shared" si="3"/>
        <v>14.91</v>
      </c>
      <c r="J48" s="1">
        <f t="shared" si="4"/>
        <v>44.41</v>
      </c>
      <c r="K48" s="56">
        <f t="shared" si="5"/>
        <v>355.28</v>
      </c>
    </row>
    <row r="49" spans="1:11" ht="15.75" thickBot="1" x14ac:dyDescent="0.3">
      <c r="A49" s="13">
        <v>46</v>
      </c>
      <c r="B49" s="9" t="s">
        <v>102</v>
      </c>
      <c r="C49" s="13" t="s">
        <v>1</v>
      </c>
      <c r="D49" s="19">
        <v>8</v>
      </c>
      <c r="E49" s="7">
        <v>1.8</v>
      </c>
      <c r="F49" s="5">
        <f t="shared" si="6"/>
        <v>14.4</v>
      </c>
      <c r="G49" s="76">
        <f t="shared" si="1"/>
        <v>5.0000000000000001E-4</v>
      </c>
      <c r="H49">
        <f t="shared" si="2"/>
        <v>6.78</v>
      </c>
      <c r="I49">
        <f t="shared" si="3"/>
        <v>0.85</v>
      </c>
      <c r="J49" s="1">
        <f t="shared" si="4"/>
        <v>2.65</v>
      </c>
      <c r="K49" s="56">
        <f t="shared" si="5"/>
        <v>21.2</v>
      </c>
    </row>
    <row r="50" spans="1:11" s="2" customFormat="1" ht="19.5" thickBot="1" x14ac:dyDescent="0.35">
      <c r="A50" s="129" t="s">
        <v>106</v>
      </c>
      <c r="B50" s="130"/>
      <c r="C50" s="130"/>
      <c r="D50" s="131"/>
      <c r="E50" s="132">
        <f>SUM(F4:F49)</f>
        <v>26889.942000000003</v>
      </c>
      <c r="F50" s="133"/>
      <c r="G50" s="77">
        <f>SUM(G4:G49)</f>
        <v>1.0002</v>
      </c>
      <c r="H50" s="2">
        <f>SUM(H4:H49)</f>
        <v>13555.090000000002</v>
      </c>
      <c r="I50" s="2">
        <f t="shared" ref="I50" si="7">SUM(I4:I49)</f>
        <v>1874.15</v>
      </c>
      <c r="J50" s="78"/>
      <c r="K50" s="79">
        <f>SUM(K4:K49)</f>
        <v>40443.30999999999</v>
      </c>
    </row>
    <row r="51" spans="1:11" s="2" customFormat="1" ht="19.5" thickBot="1" x14ac:dyDescent="0.35">
      <c r="A51" s="129" t="s">
        <v>107</v>
      </c>
      <c r="B51" s="130"/>
      <c r="C51" s="130"/>
      <c r="D51" s="131"/>
      <c r="E51" s="132">
        <v>13552.36</v>
      </c>
      <c r="F51" s="133"/>
      <c r="G51" s="77"/>
    </row>
    <row r="52" spans="1:11" s="2" customFormat="1" ht="19.5" thickBot="1" x14ac:dyDescent="0.35">
      <c r="A52" s="113" t="s">
        <v>108</v>
      </c>
      <c r="B52" s="114"/>
      <c r="C52" s="114"/>
      <c r="D52" s="115"/>
      <c r="E52" s="116">
        <f>E51+E50</f>
        <v>40442.302000000003</v>
      </c>
      <c r="F52" s="117"/>
      <c r="G52" s="77"/>
    </row>
    <row r="54" spans="1:11" s="1" customFormat="1" x14ac:dyDescent="0.25">
      <c r="A54" s="20"/>
      <c r="C54" s="20"/>
      <c r="D54" s="20"/>
      <c r="G54" s="76"/>
    </row>
  </sheetData>
  <mergeCells count="13">
    <mergeCell ref="H2:H3"/>
    <mergeCell ref="A52:D52"/>
    <mergeCell ref="E52:F52"/>
    <mergeCell ref="A1:F1"/>
    <mergeCell ref="A2:A3"/>
    <mergeCell ref="B2:B3"/>
    <mergeCell ref="C2:C3"/>
    <mergeCell ref="D2:D3"/>
    <mergeCell ref="E2:F2"/>
    <mergeCell ref="A50:D50"/>
    <mergeCell ref="E50:F50"/>
    <mergeCell ref="A51:D51"/>
    <mergeCell ref="E51:F51"/>
  </mergeCells>
  <pageMargins left="0.51181102362204722" right="0.51181102362204722" top="0.78740157480314965" bottom="0.78740157480314965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2</vt:i4>
      </vt:variant>
    </vt:vector>
  </HeadingPairs>
  <TitlesOfParts>
    <vt:vector size="6" baseType="lpstr">
      <vt:lpstr>ORCAMENTO</vt:lpstr>
      <vt:lpstr>CRONOGRAMA</vt:lpstr>
      <vt:lpstr>PLANILHA CUSTO GERAL</vt:lpstr>
      <vt:lpstr>ITEM 01</vt:lpstr>
      <vt:lpstr>'ITEM 01'!Titulos_de_impressao</vt:lpstr>
      <vt:lpstr>ORCAMENTO!Titulos_de_impressao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Giovanni</dc:creator>
  <cp:lastModifiedBy>Flavio</cp:lastModifiedBy>
  <cp:lastPrinted>2016-07-05T17:20:30Z</cp:lastPrinted>
  <dcterms:created xsi:type="dcterms:W3CDTF">2016-01-25T15:52:02Z</dcterms:created>
  <dcterms:modified xsi:type="dcterms:W3CDTF">2016-07-05T17:20:46Z</dcterms:modified>
</cp:coreProperties>
</file>